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STING\02. Power Costs\CFD\Junifer\02. CfD Reconciliations (Outturn)\2022\01. Quarterly Reconciliation issued Apr22\Raw Data\Q1-21 &amp; Q2-21\"/>
    </mc:Choice>
  </mc:AlternateContent>
  <xr:revisionPtr revIDLastSave="0" documentId="13_ncr:1_{2DD9E937-EC94-4CEE-BA03-2A6FF760F98F}" xr6:coauthVersionLast="47" xr6:coauthVersionMax="47" xr10:uidLastSave="{00000000-0000-0000-0000-000000000000}"/>
  <bookViews>
    <workbookView xWindow="28680" yWindow="-120" windowWidth="19440" windowHeight="15000" xr2:uid="{E24DB074-E6BE-4D3D-ACBC-D25026D7DB81}"/>
  </bookViews>
  <sheets>
    <sheet name="CfD_GEE_Reconciliation" sheetId="1" r:id="rId1"/>
  </sheets>
  <definedNames>
    <definedName name="DME_LocalFile" hidden="1">"True"</definedName>
    <definedName name="EndDate">#REF!</definedName>
    <definedName name="InterimRate">#REF!</definedName>
    <definedName name="LevyPeriod">#REF!</definedName>
    <definedName name="_xlnm.Print_Area" localSheetId="0">CfD_GEE_Reconciliation!$A$1:$Y$99</definedName>
    <definedName name="ReserveFund">#REF!</definedName>
    <definedName name="Start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R100" i="1"/>
  <c r="P100" i="1"/>
  <c r="N9" i="1"/>
  <c r="F10" i="1"/>
  <c r="T10" i="1" s="1"/>
  <c r="V10" i="1" s="1"/>
  <c r="F11" i="1"/>
  <c r="T11" i="1" s="1"/>
  <c r="V11" i="1" s="1"/>
  <c r="F12" i="1"/>
  <c r="T12" i="1" s="1"/>
  <c r="V12" i="1" s="1"/>
  <c r="F13" i="1"/>
  <c r="T13" i="1" s="1"/>
  <c r="V13" i="1" s="1"/>
  <c r="F14" i="1"/>
  <c r="T14" i="1" s="1"/>
  <c r="V14" i="1" s="1"/>
  <c r="F15" i="1"/>
  <c r="T15" i="1" s="1"/>
  <c r="V15" i="1" s="1"/>
  <c r="F16" i="1"/>
  <c r="T16" i="1" s="1"/>
  <c r="V16" i="1" s="1"/>
  <c r="F17" i="1"/>
  <c r="T17" i="1" s="1"/>
  <c r="V17" i="1" s="1"/>
  <c r="F18" i="1"/>
  <c r="T18" i="1" s="1"/>
  <c r="V18" i="1" s="1"/>
  <c r="F19" i="1"/>
  <c r="T19" i="1" s="1"/>
  <c r="V19" i="1" s="1"/>
  <c r="F20" i="1"/>
  <c r="T20" i="1" s="1"/>
  <c r="V20" i="1" s="1"/>
  <c r="F21" i="1"/>
  <c r="T21" i="1" s="1"/>
  <c r="V21" i="1" s="1"/>
  <c r="F22" i="1"/>
  <c r="T22" i="1" s="1"/>
  <c r="V22" i="1" s="1"/>
  <c r="F23" i="1"/>
  <c r="T23" i="1" s="1"/>
  <c r="V23" i="1" s="1"/>
  <c r="F24" i="1"/>
  <c r="T24" i="1" s="1"/>
  <c r="V24" i="1" s="1"/>
  <c r="F25" i="1"/>
  <c r="T25" i="1" s="1"/>
  <c r="V25" i="1" s="1"/>
  <c r="F26" i="1"/>
  <c r="T26" i="1" s="1"/>
  <c r="V26" i="1" s="1"/>
  <c r="F27" i="1"/>
  <c r="T27" i="1" s="1"/>
  <c r="V27" i="1" s="1"/>
  <c r="F28" i="1"/>
  <c r="T28" i="1" s="1"/>
  <c r="V28" i="1" s="1"/>
  <c r="F29" i="1"/>
  <c r="T29" i="1" s="1"/>
  <c r="V29" i="1" s="1"/>
  <c r="F30" i="1"/>
  <c r="T30" i="1" s="1"/>
  <c r="V30" i="1" s="1"/>
  <c r="F31" i="1"/>
  <c r="T31" i="1" s="1"/>
  <c r="V31" i="1" s="1"/>
  <c r="F32" i="1"/>
  <c r="T32" i="1" s="1"/>
  <c r="V32" i="1" s="1"/>
  <c r="F33" i="1"/>
  <c r="T33" i="1" s="1"/>
  <c r="V33" i="1" s="1"/>
  <c r="F34" i="1"/>
  <c r="T34" i="1" s="1"/>
  <c r="V34" i="1" s="1"/>
  <c r="F35" i="1"/>
  <c r="T35" i="1" s="1"/>
  <c r="V35" i="1" s="1"/>
  <c r="F36" i="1"/>
  <c r="T36" i="1" s="1"/>
  <c r="V36" i="1" s="1"/>
  <c r="F37" i="1"/>
  <c r="T37" i="1" s="1"/>
  <c r="V37" i="1" s="1"/>
  <c r="F38" i="1"/>
  <c r="T38" i="1" s="1"/>
  <c r="V38" i="1" s="1"/>
  <c r="F39" i="1"/>
  <c r="T39" i="1" s="1"/>
  <c r="V39" i="1" s="1"/>
  <c r="F40" i="1"/>
  <c r="T40" i="1" s="1"/>
  <c r="V40" i="1" s="1"/>
  <c r="F41" i="1"/>
  <c r="T41" i="1" s="1"/>
  <c r="V41" i="1" s="1"/>
  <c r="F42" i="1"/>
  <c r="T42" i="1" s="1"/>
  <c r="V42" i="1" s="1"/>
  <c r="F43" i="1"/>
  <c r="T43" i="1" s="1"/>
  <c r="V43" i="1" s="1"/>
  <c r="F44" i="1"/>
  <c r="T44" i="1" s="1"/>
  <c r="V44" i="1" s="1"/>
  <c r="F45" i="1"/>
  <c r="T45" i="1" s="1"/>
  <c r="V45" i="1" s="1"/>
  <c r="F46" i="1"/>
  <c r="T46" i="1" s="1"/>
  <c r="V46" i="1" s="1"/>
  <c r="F47" i="1"/>
  <c r="T47" i="1" s="1"/>
  <c r="V47" i="1" s="1"/>
  <c r="F48" i="1"/>
  <c r="T48" i="1" s="1"/>
  <c r="V48" i="1" s="1"/>
  <c r="F49" i="1"/>
  <c r="T49" i="1" s="1"/>
  <c r="V49" i="1" s="1"/>
  <c r="F50" i="1"/>
  <c r="T50" i="1" s="1"/>
  <c r="V50" i="1" s="1"/>
  <c r="F51" i="1"/>
  <c r="T51" i="1" s="1"/>
  <c r="V51" i="1" s="1"/>
  <c r="F52" i="1"/>
  <c r="T52" i="1" s="1"/>
  <c r="V52" i="1" s="1"/>
  <c r="F53" i="1"/>
  <c r="T53" i="1" s="1"/>
  <c r="V53" i="1" s="1"/>
  <c r="F54" i="1"/>
  <c r="T54" i="1" s="1"/>
  <c r="V54" i="1" s="1"/>
  <c r="F55" i="1"/>
  <c r="T55" i="1" s="1"/>
  <c r="V55" i="1" s="1"/>
  <c r="F56" i="1"/>
  <c r="T56" i="1" s="1"/>
  <c r="V56" i="1" s="1"/>
  <c r="F57" i="1"/>
  <c r="T57" i="1" s="1"/>
  <c r="V57" i="1" s="1"/>
  <c r="F58" i="1"/>
  <c r="T58" i="1" s="1"/>
  <c r="V58" i="1" s="1"/>
  <c r="F59" i="1"/>
  <c r="T59" i="1" s="1"/>
  <c r="V59" i="1" s="1"/>
  <c r="F60" i="1"/>
  <c r="T60" i="1" s="1"/>
  <c r="V60" i="1" s="1"/>
  <c r="F61" i="1"/>
  <c r="T61" i="1" s="1"/>
  <c r="V61" i="1" s="1"/>
  <c r="F62" i="1"/>
  <c r="T62" i="1" s="1"/>
  <c r="V62" i="1" s="1"/>
  <c r="F63" i="1"/>
  <c r="T63" i="1" s="1"/>
  <c r="V63" i="1" s="1"/>
  <c r="F64" i="1"/>
  <c r="T64" i="1" s="1"/>
  <c r="V64" i="1" s="1"/>
  <c r="F65" i="1"/>
  <c r="T65" i="1" s="1"/>
  <c r="V65" i="1" s="1"/>
  <c r="F66" i="1"/>
  <c r="T66" i="1" s="1"/>
  <c r="V66" i="1" s="1"/>
  <c r="F67" i="1"/>
  <c r="T67" i="1" s="1"/>
  <c r="V67" i="1" s="1"/>
  <c r="F68" i="1"/>
  <c r="T68" i="1" s="1"/>
  <c r="V68" i="1" s="1"/>
  <c r="F69" i="1"/>
  <c r="T69" i="1" s="1"/>
  <c r="V69" i="1" s="1"/>
  <c r="F70" i="1"/>
  <c r="T70" i="1" s="1"/>
  <c r="V70" i="1" s="1"/>
  <c r="F71" i="1"/>
  <c r="T71" i="1" s="1"/>
  <c r="V71" i="1" s="1"/>
  <c r="F72" i="1"/>
  <c r="T72" i="1" s="1"/>
  <c r="V72" i="1" s="1"/>
  <c r="F73" i="1"/>
  <c r="T73" i="1" s="1"/>
  <c r="V73" i="1" s="1"/>
  <c r="F74" i="1"/>
  <c r="T74" i="1" s="1"/>
  <c r="V74" i="1" s="1"/>
  <c r="F75" i="1"/>
  <c r="T75" i="1" s="1"/>
  <c r="V75" i="1" s="1"/>
  <c r="F76" i="1"/>
  <c r="T76" i="1" s="1"/>
  <c r="V76" i="1" s="1"/>
  <c r="F77" i="1"/>
  <c r="T77" i="1" s="1"/>
  <c r="V77" i="1" s="1"/>
  <c r="F78" i="1"/>
  <c r="T78" i="1" s="1"/>
  <c r="V78" i="1" s="1"/>
  <c r="F79" i="1"/>
  <c r="T79" i="1" s="1"/>
  <c r="V79" i="1" s="1"/>
  <c r="F80" i="1"/>
  <c r="T80" i="1" s="1"/>
  <c r="V80" i="1" s="1"/>
  <c r="F81" i="1"/>
  <c r="T81" i="1" s="1"/>
  <c r="V81" i="1" s="1"/>
  <c r="F82" i="1"/>
  <c r="T82" i="1" s="1"/>
  <c r="V82" i="1" s="1"/>
  <c r="F83" i="1"/>
  <c r="T83" i="1" s="1"/>
  <c r="V83" i="1" s="1"/>
  <c r="F84" i="1"/>
  <c r="T84" i="1" s="1"/>
  <c r="V84" i="1" s="1"/>
  <c r="F85" i="1"/>
  <c r="T85" i="1" s="1"/>
  <c r="V85" i="1" s="1"/>
  <c r="F86" i="1"/>
  <c r="T86" i="1" s="1"/>
  <c r="V86" i="1" s="1"/>
  <c r="F87" i="1"/>
  <c r="T87" i="1" s="1"/>
  <c r="V87" i="1" s="1"/>
  <c r="F88" i="1"/>
  <c r="T88" i="1" s="1"/>
  <c r="V88" i="1" s="1"/>
  <c r="F89" i="1"/>
  <c r="T89" i="1" s="1"/>
  <c r="V89" i="1" s="1"/>
  <c r="F90" i="1"/>
  <c r="T90" i="1" s="1"/>
  <c r="V90" i="1" s="1"/>
  <c r="F91" i="1"/>
  <c r="T91" i="1" s="1"/>
  <c r="V91" i="1" s="1"/>
  <c r="F92" i="1"/>
  <c r="T92" i="1" s="1"/>
  <c r="V92" i="1" s="1"/>
  <c r="F93" i="1"/>
  <c r="T93" i="1" s="1"/>
  <c r="V93" i="1" s="1"/>
  <c r="F94" i="1"/>
  <c r="T94" i="1" s="1"/>
  <c r="V94" i="1" s="1"/>
  <c r="F95" i="1"/>
  <c r="T95" i="1" s="1"/>
  <c r="V95" i="1" s="1"/>
  <c r="F96" i="1"/>
  <c r="T96" i="1" s="1"/>
  <c r="V96" i="1" s="1"/>
  <c r="F97" i="1"/>
  <c r="T97" i="1" s="1"/>
  <c r="V97" i="1" s="1"/>
  <c r="F98" i="1"/>
  <c r="T98" i="1" s="1"/>
  <c r="V98" i="1" s="1"/>
  <c r="F9" i="1"/>
  <c r="T9" i="1" s="1"/>
  <c r="V9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" i="1"/>
  <c r="J100" i="1" l="1"/>
  <c r="H100" i="1" s="1"/>
  <c r="F100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" i="1"/>
  <c r="N100" i="1" l="1"/>
  <c r="L100" i="1" s="1"/>
  <c r="Z9" i="1"/>
  <c r="D100" i="1"/>
  <c r="T100" i="1"/>
  <c r="V100" i="1" s="1"/>
  <c r="X9" i="1" s="1"/>
  <c r="AB9" i="1" l="1"/>
</calcChain>
</file>

<file path=xl/sharedStrings.xml><?xml version="1.0" encoding="utf-8"?>
<sst xmlns="http://schemas.openxmlformats.org/spreadsheetml/2006/main" count="18" uniqueCount="18">
  <si>
    <t>Date</t>
  </si>
  <si>
    <t>CfD Operational Cost Rate
(£/MWh)</t>
  </si>
  <si>
    <t>Reconciled Eligible Demand (MWh) excluding GEE</t>
  </si>
  <si>
    <t>CfD Actual Rates - GEE Volume Reconciliation</t>
  </si>
  <si>
    <t>CfD Quarterly Reconciliation
(£/MWh)</t>
  </si>
  <si>
    <t>Previous Quarterly Demand Weighted Rate
(£/MWh)</t>
  </si>
  <si>
    <t>GEE volume impact
(£/MWh)</t>
  </si>
  <si>
    <t>Total</t>
  </si>
  <si>
    <t>Total CfD Cost (£)</t>
  </si>
  <si>
    <t>Revised Quarterly Demand Weighted Rate
(£/MWh)</t>
  </si>
  <si>
    <t>Reconciled Daily Levy Rate including GEE (£/MWh)</t>
  </si>
  <si>
    <t>Total CfD Rate
(£/MWh) including GEE</t>
  </si>
  <si>
    <t>CfD Operational Cost
(£)</t>
  </si>
  <si>
    <t>1st January 2021 to 31st March 2021</t>
  </si>
  <si>
    <t>Reconciled Green Exempt Volume (MWh)*</t>
  </si>
  <si>
    <t>Reconciled Daily Levy Rate (£/MWh)</t>
  </si>
  <si>
    <t>Reconciled Daily Levy (£)</t>
  </si>
  <si>
    <t>* The information has been downloaded from the LCCC website published 13th 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</si>
</sst>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_(&quot;£&quot;* #,##0.00_);_(&quot;£&quot;* \(#,##0.00\);_(&quot;£&quot;* &quot;-&quot;??_);_(@_)"/>
    <numFmt numFmtId="166" formatCode="&quot;£&quot;#,##0"/>
    <numFmt numFmtId="167" formatCode="_(* #,##0.00_);_(* \(#,##0.00\);_(* &quot;-&quot;??_);_(@_)"/>
    <numFmt numFmtId="168" formatCode="#,##0.000"/>
    <numFmt numFmtId="169" formatCode="#,##0.00000"/>
    <numFmt numFmtId="170" formatCode="&quot;£&quot;#,##0.00"/>
    <numFmt numFmtId="171" formatCode="#,##0.000000"/>
  </numFmts>
  <fonts count="11" x14ac:knownFonts="1"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002F5F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5" fillId="4" borderId="3"/>
    <xf numFmtId="0" fontId="8" fillId="6" borderId="1"/>
  </cellStyleXfs>
  <cellXfs count="23">
    <xf numFmtId="0" fontId="0" fillId="0" borderId="0" xfId="0"/>
    <xf numFmtId="0" fontId="2" fillId="2" borderId="0" xfId="0" applyFont="1" applyFill="1"/>
    <xf numFmtId="0" fontId="4" fillId="3" borderId="2" xfId="3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3" applyFont="1" applyFill="1" applyAlignment="1">
      <alignment horizontal="center" vertical="center" wrapText="1"/>
    </xf>
    <xf numFmtId="14" fontId="2" fillId="5" borderId="4" xfId="3" applyNumberFormat="1" applyFont="1" applyFill="1" applyBorder="1" applyAlignment="1">
      <alignment horizontal="center" vertical="center"/>
    </xf>
    <xf numFmtId="14" fontId="9" fillId="2" borderId="0" xfId="5" applyNumberFormat="1" applyFont="1" applyFill="1" applyBorder="1" applyAlignment="1">
      <alignment horizontal="center"/>
    </xf>
    <xf numFmtId="164" fontId="2" fillId="7" borderId="5" xfId="3" applyNumberFormat="1" applyFont="1" applyFill="1" applyBorder="1" applyAlignment="1">
      <alignment horizontal="center" vertical="center" wrapText="1"/>
    </xf>
    <xf numFmtId="164" fontId="9" fillId="2" borderId="0" xfId="5" applyNumberFormat="1" applyFont="1" applyFill="1" applyBorder="1" applyAlignment="1">
      <alignment horizontal="center"/>
    </xf>
    <xf numFmtId="166" fontId="9" fillId="5" borderId="2" xfId="2" applyNumberFormat="1" applyFont="1" applyFill="1" applyBorder="1" applyAlignment="1">
      <alignment horizontal="center"/>
    </xf>
    <xf numFmtId="166" fontId="9" fillId="2" borderId="0" xfId="2" applyNumberFormat="1" applyFont="1" applyFill="1" applyBorder="1" applyAlignment="1">
      <alignment horizontal="center"/>
    </xf>
    <xf numFmtId="3" fontId="2" fillId="7" borderId="5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/>
    </xf>
    <xf numFmtId="168" fontId="9" fillId="5" borderId="2" xfId="5" applyNumberFormat="1" applyFont="1" applyFill="1" applyBorder="1" applyAlignment="1">
      <alignment horizontal="center"/>
    </xf>
    <xf numFmtId="168" fontId="2" fillId="5" borderId="2" xfId="1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169" fontId="2" fillId="2" borderId="0" xfId="0" applyNumberFormat="1" applyFont="1" applyFill="1"/>
    <xf numFmtId="164" fontId="2" fillId="2" borderId="0" xfId="0" applyNumberFormat="1" applyFont="1" applyFill="1"/>
    <xf numFmtId="171" fontId="2" fillId="2" borderId="0" xfId="0" applyNumberFormat="1" applyFont="1" applyFill="1"/>
    <xf numFmtId="170" fontId="2" fillId="2" borderId="0" xfId="0" applyNumberFormat="1" applyFont="1" applyFill="1"/>
  </cellXfs>
  <cellStyles count="6">
    <cellStyle name="Calculation 2 2" xfId="4" xr:uid="{30ADF1F2-79E3-4DE3-B76B-AF2CC8CB1E74}"/>
    <cellStyle name="Calculation 5" xfId="5" xr:uid="{39A2E922-5019-4498-BDD1-AB993E2E2B74}"/>
    <cellStyle name="Comma" xfId="1" builtinId="3"/>
    <cellStyle name="Currency" xfId="2" builtinId="4"/>
    <cellStyle name="Normal" xfId="0" builtinId="0"/>
    <cellStyle name="Normal 214 2" xfId="3" xr:uid="{2545C454-E464-4EDA-81F4-A5A14EED9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1308047</xdr:colOff>
      <xdr:row>1</xdr:row>
      <xdr:rowOff>0</xdr:rowOff>
    </xdr:from>
    <xdr:to>
      <xdr:col>22</xdr:col>
      <xdr:colOff>2881</xdr:colOff>
      <xdr:row>2</xdr:row>
      <xdr:rowOff>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F4F85-C2B9-447F-8F2C-176C033F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0807" y="182880"/>
          <a:ext cx="5173477" cy="46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D050-AEF8-4071-B762-C895105A6EC6}">
  <sheetPr>
    <pageSetUpPr fitToPage="1"/>
  </sheetPr>
  <dimension ref="B2:AB101"/>
  <sheetViews>
    <sheetView tabSelected="1" zoomScale="85" zoomScaleNormal="85" workbookViewId="0">
      <selection activeCell="B5" sqref="B5"/>
    </sheetView>
  </sheetViews>
  <sheetFormatPr defaultColWidth="9.09765625" defaultRowHeight="14.5" x14ac:dyDescent="0.35"/>
  <cols>
    <col min="1" max="1" width="2.69921875" style="1" customWidth="1"/>
    <col min="2" max="2" width="22.8984375" style="1" customWidth="1"/>
    <col min="3" max="3" width="1.296875" style="1" customWidth="1"/>
    <col min="4" max="4" width="22.8984375" style="1" customWidth="1"/>
    <col min="5" max="5" width="1.296875" style="1" customWidth="1"/>
    <col min="6" max="6" width="22.8984375" style="1" customWidth="1"/>
    <col min="7" max="7" width="1.296875" style="1" customWidth="1"/>
    <col min="8" max="8" width="22.8984375" style="1" customWidth="1"/>
    <col min="9" max="9" width="1.296875" style="1" customWidth="1"/>
    <col min="10" max="10" width="22.8984375" style="1" customWidth="1"/>
    <col min="11" max="11" width="1.3984375" style="1" customWidth="1"/>
    <col min="12" max="12" width="22.8984375" style="1" customWidth="1"/>
    <col min="13" max="13" width="1.3984375" style="1" customWidth="1"/>
    <col min="14" max="14" width="22.8984375" style="1" customWidth="1"/>
    <col min="15" max="15" width="1.3984375" style="1" customWidth="1"/>
    <col min="16" max="16" width="22.8984375" style="1" customWidth="1"/>
    <col min="17" max="17" width="1.3984375" style="1" customWidth="1"/>
    <col min="18" max="18" width="22.8984375" style="1" customWidth="1"/>
    <col min="19" max="19" width="1.296875" style="1" customWidth="1"/>
    <col min="20" max="20" width="22.8984375" style="1" customWidth="1"/>
    <col min="21" max="21" width="1.3984375" style="1" customWidth="1"/>
    <col min="22" max="22" width="21.69921875" style="1" customWidth="1"/>
    <col min="23" max="23" width="2.69921875" style="1" customWidth="1"/>
    <col min="24" max="24" width="21.69921875" style="1" customWidth="1"/>
    <col min="25" max="25" width="1.3984375" style="1" customWidth="1"/>
    <col min="26" max="26" width="21.69921875" style="1" customWidth="1"/>
    <col min="27" max="27" width="1.3984375" style="1" customWidth="1"/>
    <col min="28" max="28" width="21.69921875" style="1" customWidth="1"/>
    <col min="29" max="29" width="2.8984375" style="1" customWidth="1"/>
    <col min="30" max="16384" width="9.09765625" style="1"/>
  </cols>
  <sheetData>
    <row r="2" spans="2:28" ht="36" x14ac:dyDescent="0.8">
      <c r="B2" s="18" t="s">
        <v>3</v>
      </c>
      <c r="C2" s="18"/>
      <c r="D2" s="18"/>
      <c r="E2" s="18"/>
      <c r="F2" s="18"/>
    </row>
    <row r="3" spans="2:28" x14ac:dyDescent="0.35">
      <c r="B3" s="1" t="s">
        <v>13</v>
      </c>
    </row>
    <row r="5" spans="2:28" x14ac:dyDescent="0.35">
      <c r="B5" s="1" t="s">
        <v>17</v>
      </c>
    </row>
    <row r="6" spans="2:28" ht="15" thickBot="1" x14ac:dyDescent="0.4"/>
    <row r="7" spans="2:28" s="4" customFormat="1" ht="54.75" customHeight="1" thickBot="1" x14ac:dyDescent="0.4">
      <c r="B7" s="2" t="s">
        <v>0</v>
      </c>
      <c r="C7" s="3"/>
      <c r="D7" s="2" t="s">
        <v>15</v>
      </c>
      <c r="E7" s="3"/>
      <c r="F7" s="2" t="s">
        <v>16</v>
      </c>
      <c r="G7" s="3"/>
      <c r="H7" s="2" t="s">
        <v>1</v>
      </c>
      <c r="I7" s="3"/>
      <c r="J7" s="2" t="s">
        <v>12</v>
      </c>
      <c r="K7" s="3"/>
      <c r="L7" s="2" t="s">
        <v>4</v>
      </c>
      <c r="M7" s="3"/>
      <c r="N7" s="2" t="s">
        <v>8</v>
      </c>
      <c r="O7" s="3"/>
      <c r="P7" s="2" t="s">
        <v>2</v>
      </c>
      <c r="Q7" s="3"/>
      <c r="R7" s="2" t="s">
        <v>14</v>
      </c>
      <c r="S7" s="3"/>
      <c r="T7" s="2" t="s">
        <v>10</v>
      </c>
      <c r="U7" s="3"/>
      <c r="V7" s="2" t="s">
        <v>11</v>
      </c>
      <c r="X7" s="2" t="s">
        <v>9</v>
      </c>
      <c r="Z7" s="2" t="s">
        <v>5</v>
      </c>
      <c r="AB7" s="2" t="s">
        <v>6</v>
      </c>
    </row>
    <row r="8" spans="2:28" ht="6.75" customHeight="1" thickBot="1" x14ac:dyDescent="0.4">
      <c r="B8" s="5"/>
      <c r="C8" s="3"/>
      <c r="D8" s="5"/>
      <c r="E8" s="3"/>
      <c r="F8" s="5"/>
      <c r="G8" s="3"/>
      <c r="H8" s="5"/>
      <c r="I8" s="3"/>
      <c r="J8" s="5"/>
      <c r="K8" s="3"/>
      <c r="L8" s="5"/>
      <c r="M8" s="3"/>
      <c r="N8" s="5"/>
      <c r="O8" s="3"/>
      <c r="P8" s="5"/>
      <c r="Q8" s="3"/>
      <c r="R8" s="5"/>
      <c r="S8" s="3"/>
      <c r="T8" s="5"/>
      <c r="U8" s="3"/>
      <c r="V8" s="5"/>
      <c r="X8" s="3"/>
    </row>
    <row r="9" spans="2:28" ht="15" thickBot="1" x14ac:dyDescent="0.4">
      <c r="B9" s="6">
        <v>44197</v>
      </c>
      <c r="C9" s="7"/>
      <c r="D9" s="8">
        <v>6.0387000000000004</v>
      </c>
      <c r="E9" s="9"/>
      <c r="F9" s="10">
        <f>D9*P9</f>
        <v>4856282.7449670006</v>
      </c>
      <c r="G9" s="9"/>
      <c r="H9" s="8">
        <v>6.1400000000000003E-2</v>
      </c>
      <c r="I9" s="9"/>
      <c r="J9" s="10">
        <f>H9*P9</f>
        <v>49377.475374000001</v>
      </c>
      <c r="K9" s="9"/>
      <c r="L9" s="15">
        <f t="shared" ref="L9:L40" si="0">D9+H9</f>
        <v>6.1001000000000003</v>
      </c>
      <c r="M9" s="9"/>
      <c r="N9" s="10">
        <f t="shared" ref="N9:N40" si="1">(D9+H9)*P9</f>
        <v>4905660.2203410007</v>
      </c>
      <c r="O9" s="11"/>
      <c r="P9" s="12">
        <v>804193.41</v>
      </c>
      <c r="Q9" s="13"/>
      <c r="R9" s="17">
        <v>33012.417000000001</v>
      </c>
      <c r="S9" s="14"/>
      <c r="T9" s="15">
        <f>F9/(P9-R9)</f>
        <v>6.2972023286976944</v>
      </c>
      <c r="U9" s="14"/>
      <c r="V9" s="15">
        <f>T9+H9</f>
        <v>6.3586023286976943</v>
      </c>
      <c r="X9" s="16">
        <f>V100</f>
        <v>7.7846098685380376</v>
      </c>
      <c r="Z9" s="16">
        <f>SUM(N9:N98)/(SUM(P9:P98))</f>
        <v>7.4844602968275877</v>
      </c>
      <c r="AB9" s="16">
        <f>X9-Z9</f>
        <v>0.30014957171044987</v>
      </c>
    </row>
    <row r="10" spans="2:28" ht="15" thickBot="1" x14ac:dyDescent="0.4">
      <c r="B10" s="6">
        <f>B9+1</f>
        <v>44198</v>
      </c>
      <c r="C10" s="7"/>
      <c r="D10" s="8">
        <v>5.5856000000000003</v>
      </c>
      <c r="E10" s="9"/>
      <c r="F10" s="10">
        <f t="shared" ref="F10:F73" si="2">D10*P10</f>
        <v>4561763.2623520009</v>
      </c>
      <c r="G10" s="9"/>
      <c r="H10" s="8">
        <v>6.1400000000000003E-2</v>
      </c>
      <c r="I10" s="9"/>
      <c r="J10" s="10">
        <f t="shared" ref="J10:J73" si="3">H10*P10</f>
        <v>50145.421138000005</v>
      </c>
      <c r="K10" s="9"/>
      <c r="L10" s="15">
        <f t="shared" si="0"/>
        <v>5.6470000000000002</v>
      </c>
      <c r="M10" s="9"/>
      <c r="N10" s="10">
        <f t="shared" si="1"/>
        <v>4611908.6834900007</v>
      </c>
      <c r="O10" s="11"/>
      <c r="P10" s="12">
        <v>816700.67</v>
      </c>
      <c r="Q10" s="13"/>
      <c r="R10" s="17">
        <v>33012.417000000001</v>
      </c>
      <c r="S10" s="14"/>
      <c r="T10" s="15">
        <f t="shared" ref="T10:T73" si="4">F10/(P10-R10)</f>
        <v>5.8208901880171489</v>
      </c>
      <c r="U10" s="14"/>
      <c r="V10" s="15">
        <f t="shared" ref="V10:V73" si="5">T10+H10</f>
        <v>5.8822901880171488</v>
      </c>
    </row>
    <row r="11" spans="2:28" ht="15" thickBot="1" x14ac:dyDescent="0.4">
      <c r="B11" s="6">
        <f t="shared" ref="B11:B74" si="6">B10+1</f>
        <v>44199</v>
      </c>
      <c r="C11" s="7"/>
      <c r="D11" s="8">
        <v>8.1242000000000001</v>
      </c>
      <c r="E11" s="9"/>
      <c r="F11" s="10">
        <f t="shared" si="2"/>
        <v>6685125.4874432003</v>
      </c>
      <c r="G11" s="9"/>
      <c r="H11" s="8">
        <v>6.1400000000000003E-2</v>
      </c>
      <c r="I11" s="9"/>
      <c r="J11" s="10">
        <f t="shared" si="3"/>
        <v>50523.953734400005</v>
      </c>
      <c r="K11" s="9"/>
      <c r="L11" s="15">
        <f t="shared" si="0"/>
        <v>8.1856000000000009</v>
      </c>
      <c r="M11" s="9"/>
      <c r="N11" s="10">
        <f t="shared" si="1"/>
        <v>6735649.441177601</v>
      </c>
      <c r="O11" s="11"/>
      <c r="P11" s="12">
        <v>822865.696</v>
      </c>
      <c r="Q11" s="13"/>
      <c r="R11" s="17">
        <v>33012.417000000001</v>
      </c>
      <c r="S11" s="14"/>
      <c r="T11" s="15">
        <f t="shared" si="4"/>
        <v>8.4637560736684616</v>
      </c>
      <c r="U11" s="14"/>
      <c r="V11" s="15">
        <f t="shared" si="5"/>
        <v>8.5251560736684624</v>
      </c>
      <c r="X11" s="21"/>
    </row>
    <row r="12" spans="2:28" ht="15" thickBot="1" x14ac:dyDescent="0.4">
      <c r="B12" s="6">
        <f t="shared" si="6"/>
        <v>44200</v>
      </c>
      <c r="C12" s="7"/>
      <c r="D12" s="8">
        <v>7.5743</v>
      </c>
      <c r="E12" s="9"/>
      <c r="F12" s="10">
        <f t="shared" si="2"/>
        <v>7046004.4060566006</v>
      </c>
      <c r="G12" s="9"/>
      <c r="H12" s="8">
        <v>6.1400000000000003E-2</v>
      </c>
      <c r="I12" s="9"/>
      <c r="J12" s="10">
        <f t="shared" si="3"/>
        <v>57117.445906800007</v>
      </c>
      <c r="K12" s="9"/>
      <c r="L12" s="15">
        <f t="shared" si="0"/>
        <v>7.6356999999999999</v>
      </c>
      <c r="M12" s="9"/>
      <c r="N12" s="10">
        <f t="shared" si="1"/>
        <v>7103121.8519633999</v>
      </c>
      <c r="O12" s="11"/>
      <c r="P12" s="12">
        <v>930251.56200000003</v>
      </c>
      <c r="Q12" s="13"/>
      <c r="R12" s="17">
        <v>33012.417000000001</v>
      </c>
      <c r="S12" s="14"/>
      <c r="T12" s="15">
        <f t="shared" si="4"/>
        <v>7.8529837282752535</v>
      </c>
      <c r="U12" s="14"/>
      <c r="V12" s="15">
        <f t="shared" si="5"/>
        <v>7.9143837282752534</v>
      </c>
      <c r="X12" s="21"/>
    </row>
    <row r="13" spans="2:28" ht="15" thickBot="1" x14ac:dyDescent="0.4">
      <c r="B13" s="6">
        <f t="shared" si="6"/>
        <v>44201</v>
      </c>
      <c r="C13" s="7"/>
      <c r="D13" s="8">
        <v>7.1417000000000002</v>
      </c>
      <c r="E13" s="9"/>
      <c r="F13" s="10">
        <f t="shared" si="2"/>
        <v>6707782.9059587996</v>
      </c>
      <c r="G13" s="9"/>
      <c r="H13" s="8">
        <v>6.1400000000000003E-2</v>
      </c>
      <c r="I13" s="9"/>
      <c r="J13" s="10">
        <f t="shared" si="3"/>
        <v>57669.444309600003</v>
      </c>
      <c r="K13" s="9"/>
      <c r="L13" s="15">
        <f t="shared" si="0"/>
        <v>7.2031000000000001</v>
      </c>
      <c r="M13" s="9"/>
      <c r="N13" s="10">
        <f t="shared" si="1"/>
        <v>6765452.3502684003</v>
      </c>
      <c r="O13" s="11"/>
      <c r="P13" s="12">
        <v>939241.76399999997</v>
      </c>
      <c r="Q13" s="13"/>
      <c r="R13" s="17">
        <v>33012.417000000001</v>
      </c>
      <c r="S13" s="14"/>
      <c r="T13" s="15">
        <f t="shared" si="4"/>
        <v>7.4018601672571966</v>
      </c>
      <c r="U13" s="14"/>
      <c r="V13" s="15">
        <f t="shared" si="5"/>
        <v>7.4632601672571965</v>
      </c>
      <c r="X13" s="22"/>
    </row>
    <row r="14" spans="2:28" ht="15" thickBot="1" x14ac:dyDescent="0.4">
      <c r="B14" s="6">
        <f t="shared" si="6"/>
        <v>44202</v>
      </c>
      <c r="C14" s="7"/>
      <c r="D14" s="8">
        <v>2.2936999999999999</v>
      </c>
      <c r="E14" s="9"/>
      <c r="F14" s="10">
        <f t="shared" si="2"/>
        <v>2157675.8854616997</v>
      </c>
      <c r="G14" s="9"/>
      <c r="H14" s="8">
        <v>6.1400000000000003E-2</v>
      </c>
      <c r="I14" s="9"/>
      <c r="J14" s="10">
        <f t="shared" si="3"/>
        <v>57758.773757399998</v>
      </c>
      <c r="K14" s="9"/>
      <c r="L14" s="15">
        <f t="shared" si="0"/>
        <v>2.3550999999999997</v>
      </c>
      <c r="M14" s="9"/>
      <c r="N14" s="10">
        <f t="shared" si="1"/>
        <v>2215434.6592190997</v>
      </c>
      <c r="O14" s="11"/>
      <c r="P14" s="12">
        <v>940696.64099999995</v>
      </c>
      <c r="Q14" s="13"/>
      <c r="R14" s="17">
        <v>33012.417000000001</v>
      </c>
      <c r="S14" s="14"/>
      <c r="T14" s="15">
        <f t="shared" si="4"/>
        <v>2.377121721861831</v>
      </c>
      <c r="U14" s="14"/>
      <c r="V14" s="15">
        <f t="shared" si="5"/>
        <v>2.4385217218618309</v>
      </c>
    </row>
    <row r="15" spans="2:28" ht="15" thickBot="1" x14ac:dyDescent="0.4">
      <c r="B15" s="6">
        <f t="shared" si="6"/>
        <v>44203</v>
      </c>
      <c r="C15" s="7"/>
      <c r="D15" s="8">
        <v>3.3610000000000002</v>
      </c>
      <c r="E15" s="9"/>
      <c r="F15" s="10">
        <f t="shared" si="2"/>
        <v>3214451.6950100004</v>
      </c>
      <c r="G15" s="9"/>
      <c r="H15" s="8">
        <v>6.1400000000000003E-2</v>
      </c>
      <c r="I15" s="9"/>
      <c r="J15" s="10">
        <f t="shared" si="3"/>
        <v>58722.800974000005</v>
      </c>
      <c r="K15" s="9"/>
      <c r="L15" s="15">
        <f t="shared" si="0"/>
        <v>3.4224000000000001</v>
      </c>
      <c r="M15" s="9"/>
      <c r="N15" s="10">
        <f t="shared" si="1"/>
        <v>3273174.4959840002</v>
      </c>
      <c r="O15" s="11"/>
      <c r="P15" s="12">
        <v>956397.41</v>
      </c>
      <c r="Q15" s="13"/>
      <c r="R15" s="17">
        <v>33012.417000000001</v>
      </c>
      <c r="S15" s="14"/>
      <c r="T15" s="15">
        <f t="shared" si="4"/>
        <v>3.4811608585564269</v>
      </c>
      <c r="U15" s="14"/>
      <c r="V15" s="15">
        <f t="shared" si="5"/>
        <v>3.5425608585564268</v>
      </c>
    </row>
    <row r="16" spans="2:28" ht="15" thickBot="1" x14ac:dyDescent="0.4">
      <c r="B16" s="6">
        <f t="shared" si="6"/>
        <v>44204</v>
      </c>
      <c r="C16" s="7"/>
      <c r="D16" s="8">
        <v>3.5785</v>
      </c>
      <c r="E16" s="9"/>
      <c r="F16" s="10">
        <f t="shared" si="2"/>
        <v>3405738.1074100002</v>
      </c>
      <c r="G16" s="9"/>
      <c r="H16" s="8">
        <v>6.1400000000000003E-2</v>
      </c>
      <c r="I16" s="9"/>
      <c r="J16" s="10">
        <f t="shared" si="3"/>
        <v>58435.746764000003</v>
      </c>
      <c r="K16" s="9"/>
      <c r="L16" s="15">
        <f t="shared" si="0"/>
        <v>3.6398999999999999</v>
      </c>
      <c r="M16" s="9"/>
      <c r="N16" s="10">
        <f t="shared" si="1"/>
        <v>3464173.8541739997</v>
      </c>
      <c r="O16" s="11"/>
      <c r="P16" s="12">
        <v>951722.26</v>
      </c>
      <c r="Q16" s="13"/>
      <c r="R16" s="17">
        <v>33012.417000000001</v>
      </c>
      <c r="S16" s="14"/>
      <c r="T16" s="15">
        <f t="shared" si="4"/>
        <v>3.7070878617004217</v>
      </c>
      <c r="U16" s="14"/>
      <c r="V16" s="15">
        <f t="shared" si="5"/>
        <v>3.7684878617004216</v>
      </c>
    </row>
    <row r="17" spans="2:22" ht="15" thickBot="1" x14ac:dyDescent="0.4">
      <c r="B17" s="6">
        <f t="shared" si="6"/>
        <v>44205</v>
      </c>
      <c r="C17" s="7"/>
      <c r="D17" s="8">
        <v>5.1448</v>
      </c>
      <c r="E17" s="9"/>
      <c r="F17" s="10">
        <f t="shared" si="2"/>
        <v>4488607.8216479998</v>
      </c>
      <c r="G17" s="9"/>
      <c r="H17" s="8">
        <v>6.1400000000000003E-2</v>
      </c>
      <c r="I17" s="9"/>
      <c r="J17" s="10">
        <f t="shared" si="3"/>
        <v>53568.752964000007</v>
      </c>
      <c r="K17" s="9"/>
      <c r="L17" s="15">
        <f t="shared" si="0"/>
        <v>5.2061999999999999</v>
      </c>
      <c r="M17" s="9"/>
      <c r="N17" s="10">
        <f t="shared" si="1"/>
        <v>4542176.574612</v>
      </c>
      <c r="O17" s="11"/>
      <c r="P17" s="12">
        <v>872455.26</v>
      </c>
      <c r="Q17" s="13"/>
      <c r="R17" s="17">
        <v>33012.417000000001</v>
      </c>
      <c r="S17" s="14"/>
      <c r="T17" s="15">
        <f t="shared" si="4"/>
        <v>5.3471273941732802</v>
      </c>
      <c r="U17" s="14"/>
      <c r="V17" s="15">
        <f t="shared" si="5"/>
        <v>5.4085273941732801</v>
      </c>
    </row>
    <row r="18" spans="2:22" ht="15" thickBot="1" x14ac:dyDescent="0.4">
      <c r="B18" s="6">
        <f t="shared" si="6"/>
        <v>44206</v>
      </c>
      <c r="C18" s="7"/>
      <c r="D18" s="8">
        <v>6.6874000000000002</v>
      </c>
      <c r="E18" s="9"/>
      <c r="F18" s="10">
        <f t="shared" si="2"/>
        <v>5762380.1741540004</v>
      </c>
      <c r="G18" s="9"/>
      <c r="H18" s="8">
        <v>6.1400000000000003E-2</v>
      </c>
      <c r="I18" s="9"/>
      <c r="J18" s="10">
        <f t="shared" si="3"/>
        <v>52906.980693999998</v>
      </c>
      <c r="K18" s="9"/>
      <c r="L18" s="15">
        <f t="shared" si="0"/>
        <v>6.7488000000000001</v>
      </c>
      <c r="M18" s="9"/>
      <c r="N18" s="10">
        <f t="shared" si="1"/>
        <v>5815287.154848</v>
      </c>
      <c r="O18" s="11"/>
      <c r="P18" s="12">
        <v>861677.21</v>
      </c>
      <c r="Q18" s="13"/>
      <c r="R18" s="17">
        <v>33012.417000000001</v>
      </c>
      <c r="S18" s="14"/>
      <c r="T18" s="15">
        <f t="shared" si="4"/>
        <v>6.9538131978463342</v>
      </c>
      <c r="U18" s="14"/>
      <c r="V18" s="15">
        <f t="shared" si="5"/>
        <v>7.0152131978463341</v>
      </c>
    </row>
    <row r="19" spans="2:22" ht="15" thickBot="1" x14ac:dyDescent="0.4">
      <c r="B19" s="6">
        <f t="shared" si="6"/>
        <v>44207</v>
      </c>
      <c r="C19" s="7"/>
      <c r="D19" s="8">
        <v>9.5228000000000002</v>
      </c>
      <c r="E19" s="9"/>
      <c r="F19" s="10">
        <f t="shared" si="2"/>
        <v>8811814.1248732004</v>
      </c>
      <c r="G19" s="9"/>
      <c r="H19" s="8">
        <v>6.1400000000000003E-2</v>
      </c>
      <c r="I19" s="9"/>
      <c r="J19" s="10">
        <f t="shared" si="3"/>
        <v>56815.788136600007</v>
      </c>
      <c r="K19" s="9"/>
      <c r="L19" s="15">
        <f t="shared" si="0"/>
        <v>9.5842000000000009</v>
      </c>
      <c r="M19" s="9"/>
      <c r="N19" s="10">
        <f t="shared" si="1"/>
        <v>8868629.9130098019</v>
      </c>
      <c r="O19" s="11"/>
      <c r="P19" s="12">
        <v>925338.56900000002</v>
      </c>
      <c r="Q19" s="13"/>
      <c r="R19" s="17">
        <v>33012.417000000001</v>
      </c>
      <c r="S19" s="14"/>
      <c r="T19" s="15">
        <f t="shared" si="4"/>
        <v>9.8751046409689902</v>
      </c>
      <c r="U19" s="14"/>
      <c r="V19" s="15">
        <f t="shared" si="5"/>
        <v>9.936504640968991</v>
      </c>
    </row>
    <row r="20" spans="2:22" ht="15" thickBot="1" x14ac:dyDescent="0.4">
      <c r="B20" s="6">
        <f t="shared" si="6"/>
        <v>44208</v>
      </c>
      <c r="C20" s="7"/>
      <c r="D20" s="8">
        <v>4.8433999999999999</v>
      </c>
      <c r="E20" s="9"/>
      <c r="F20" s="10">
        <f t="shared" si="2"/>
        <v>4388949.7499121996</v>
      </c>
      <c r="G20" s="9"/>
      <c r="H20" s="8">
        <v>6.1400000000000003E-2</v>
      </c>
      <c r="I20" s="9"/>
      <c r="J20" s="10">
        <f t="shared" si="3"/>
        <v>55638.913706200001</v>
      </c>
      <c r="K20" s="9"/>
      <c r="L20" s="15">
        <f t="shared" si="0"/>
        <v>4.9047999999999998</v>
      </c>
      <c r="M20" s="9"/>
      <c r="N20" s="10">
        <f t="shared" si="1"/>
        <v>4444588.6636183998</v>
      </c>
      <c r="O20" s="11"/>
      <c r="P20" s="12">
        <v>906171.23300000001</v>
      </c>
      <c r="Q20" s="13"/>
      <c r="R20" s="17">
        <v>33012.417000000001</v>
      </c>
      <c r="S20" s="14"/>
      <c r="T20" s="15">
        <f t="shared" si="4"/>
        <v>5.0265194252040848</v>
      </c>
      <c r="U20" s="14"/>
      <c r="V20" s="15">
        <f t="shared" si="5"/>
        <v>5.0879194252040847</v>
      </c>
    </row>
    <row r="21" spans="2:22" ht="15" thickBot="1" x14ac:dyDescent="0.4">
      <c r="B21" s="6">
        <f t="shared" si="6"/>
        <v>44209</v>
      </c>
      <c r="C21" s="7"/>
      <c r="D21" s="8">
        <v>1.0479000000000001</v>
      </c>
      <c r="E21" s="9"/>
      <c r="F21" s="10">
        <f t="shared" si="2"/>
        <v>965696.28570240003</v>
      </c>
      <c r="G21" s="9"/>
      <c r="H21" s="8">
        <v>6.1400000000000003E-2</v>
      </c>
      <c r="I21" s="9"/>
      <c r="J21" s="10">
        <f t="shared" si="3"/>
        <v>56583.406758400008</v>
      </c>
      <c r="K21" s="9"/>
      <c r="L21" s="15">
        <f t="shared" si="0"/>
        <v>1.1093</v>
      </c>
      <c r="M21" s="9"/>
      <c r="N21" s="10">
        <f t="shared" si="1"/>
        <v>1022279.6924607999</v>
      </c>
      <c r="O21" s="11"/>
      <c r="P21" s="12">
        <v>921553.85600000003</v>
      </c>
      <c r="Q21" s="13"/>
      <c r="R21" s="17">
        <v>33012.417000000001</v>
      </c>
      <c r="S21" s="14"/>
      <c r="T21" s="15">
        <f t="shared" si="4"/>
        <v>1.0868331439772052</v>
      </c>
      <c r="U21" s="14"/>
      <c r="V21" s="15">
        <f t="shared" si="5"/>
        <v>1.1482331439772051</v>
      </c>
    </row>
    <row r="22" spans="2:22" ht="15" thickBot="1" x14ac:dyDescent="0.4">
      <c r="B22" s="6">
        <f t="shared" si="6"/>
        <v>44210</v>
      </c>
      <c r="C22" s="7"/>
      <c r="D22" s="8">
        <v>0.55730000000000002</v>
      </c>
      <c r="E22" s="9"/>
      <c r="F22" s="10">
        <f t="shared" si="2"/>
        <v>515287.4568782</v>
      </c>
      <c r="G22" s="9"/>
      <c r="H22" s="8">
        <v>6.1400000000000003E-2</v>
      </c>
      <c r="I22" s="9"/>
      <c r="J22" s="10">
        <f t="shared" si="3"/>
        <v>56771.307827600001</v>
      </c>
      <c r="K22" s="9"/>
      <c r="L22" s="15">
        <f t="shared" si="0"/>
        <v>0.61870000000000003</v>
      </c>
      <c r="M22" s="9"/>
      <c r="N22" s="10">
        <f t="shared" si="1"/>
        <v>572058.76470579999</v>
      </c>
      <c r="O22" s="11"/>
      <c r="P22" s="12">
        <v>924614.13399999996</v>
      </c>
      <c r="Q22" s="13"/>
      <c r="R22" s="17">
        <v>33012.417000000001</v>
      </c>
      <c r="S22" s="14"/>
      <c r="T22" s="15">
        <f t="shared" si="4"/>
        <v>0.57793457218992772</v>
      </c>
      <c r="U22" s="14"/>
      <c r="V22" s="15">
        <f t="shared" si="5"/>
        <v>0.63933457218992773</v>
      </c>
    </row>
    <row r="23" spans="2:22" ht="15" thickBot="1" x14ac:dyDescent="0.4">
      <c r="B23" s="6">
        <f t="shared" si="6"/>
        <v>44211</v>
      </c>
      <c r="C23" s="7"/>
      <c r="D23" s="8">
        <v>1.2548999999999999</v>
      </c>
      <c r="E23" s="9"/>
      <c r="F23" s="10">
        <f t="shared" si="2"/>
        <v>1165294.1415779998</v>
      </c>
      <c r="G23" s="9"/>
      <c r="H23" s="8">
        <v>6.1400000000000003E-2</v>
      </c>
      <c r="I23" s="9"/>
      <c r="J23" s="10">
        <f t="shared" si="3"/>
        <v>57015.746508000004</v>
      </c>
      <c r="K23" s="9"/>
      <c r="L23" s="15">
        <f t="shared" si="0"/>
        <v>1.3162999999999998</v>
      </c>
      <c r="M23" s="9"/>
      <c r="N23" s="10">
        <f t="shared" si="1"/>
        <v>1222309.8880859998</v>
      </c>
      <c r="O23" s="11"/>
      <c r="P23" s="12">
        <v>928595.22</v>
      </c>
      <c r="Q23" s="13"/>
      <c r="R23" s="17">
        <v>33012.417000000001</v>
      </c>
      <c r="S23" s="14"/>
      <c r="T23" s="15">
        <f t="shared" si="4"/>
        <v>1.3011573443287743</v>
      </c>
      <c r="U23" s="14"/>
      <c r="V23" s="15">
        <f t="shared" si="5"/>
        <v>1.3625573443287742</v>
      </c>
    </row>
    <row r="24" spans="2:22" ht="15" thickBot="1" x14ac:dyDescent="0.4">
      <c r="B24" s="6">
        <f t="shared" si="6"/>
        <v>44212</v>
      </c>
      <c r="C24" s="7"/>
      <c r="D24" s="8">
        <v>10.8857</v>
      </c>
      <c r="E24" s="9"/>
      <c r="F24" s="10">
        <f t="shared" si="2"/>
        <v>9288990.7600216996</v>
      </c>
      <c r="G24" s="9"/>
      <c r="H24" s="8">
        <v>6.1400000000000003E-2</v>
      </c>
      <c r="I24" s="9"/>
      <c r="J24" s="10">
        <f t="shared" si="3"/>
        <v>52393.877533400002</v>
      </c>
      <c r="K24" s="9"/>
      <c r="L24" s="15">
        <f t="shared" si="0"/>
        <v>10.947100000000001</v>
      </c>
      <c r="M24" s="9"/>
      <c r="N24" s="10">
        <f t="shared" si="1"/>
        <v>9341384.6375551</v>
      </c>
      <c r="O24" s="11"/>
      <c r="P24" s="12">
        <v>853320.48100000003</v>
      </c>
      <c r="Q24" s="13"/>
      <c r="R24" s="17">
        <v>33012.417000000001</v>
      </c>
      <c r="S24" s="14"/>
      <c r="T24" s="15">
        <f t="shared" si="4"/>
        <v>11.323783304928842</v>
      </c>
      <c r="U24" s="14"/>
      <c r="V24" s="15">
        <f t="shared" si="5"/>
        <v>11.385183304928843</v>
      </c>
    </row>
    <row r="25" spans="2:22" ht="15" thickBot="1" x14ac:dyDescent="0.4">
      <c r="B25" s="6">
        <f t="shared" si="6"/>
        <v>44213</v>
      </c>
      <c r="C25" s="7"/>
      <c r="D25" s="8">
        <v>10.4536</v>
      </c>
      <c r="E25" s="9"/>
      <c r="F25" s="10">
        <f t="shared" si="2"/>
        <v>8580784.8111343998</v>
      </c>
      <c r="G25" s="9"/>
      <c r="H25" s="8">
        <v>6.1400000000000003E-2</v>
      </c>
      <c r="I25" s="9"/>
      <c r="J25" s="10">
        <f t="shared" si="3"/>
        <v>50399.880175600003</v>
      </c>
      <c r="K25" s="9"/>
      <c r="L25" s="15">
        <f t="shared" si="0"/>
        <v>10.515000000000001</v>
      </c>
      <c r="M25" s="9"/>
      <c r="N25" s="10">
        <f t="shared" si="1"/>
        <v>8631184.6913100015</v>
      </c>
      <c r="O25" s="11"/>
      <c r="P25" s="12">
        <v>820844.95400000003</v>
      </c>
      <c r="Q25" s="13"/>
      <c r="R25" s="17">
        <v>33012.417000000001</v>
      </c>
      <c r="S25" s="14"/>
      <c r="T25" s="15">
        <f t="shared" si="4"/>
        <v>10.891635478536221</v>
      </c>
      <c r="U25" s="14"/>
      <c r="V25" s="15">
        <f t="shared" si="5"/>
        <v>10.953035478536222</v>
      </c>
    </row>
    <row r="26" spans="2:22" ht="15" thickBot="1" x14ac:dyDescent="0.4">
      <c r="B26" s="6">
        <f t="shared" si="6"/>
        <v>44214</v>
      </c>
      <c r="C26" s="7"/>
      <c r="D26" s="8">
        <v>9.8402999999999992</v>
      </c>
      <c r="E26" s="9"/>
      <c r="F26" s="10">
        <f t="shared" si="2"/>
        <v>8969746.2632966992</v>
      </c>
      <c r="G26" s="9"/>
      <c r="H26" s="8">
        <v>6.1400000000000003E-2</v>
      </c>
      <c r="I26" s="9"/>
      <c r="J26" s="10">
        <f t="shared" si="3"/>
        <v>55968.051844599999</v>
      </c>
      <c r="K26" s="9"/>
      <c r="L26" s="15">
        <f t="shared" si="0"/>
        <v>9.9016999999999999</v>
      </c>
      <c r="M26" s="9"/>
      <c r="N26" s="10">
        <f t="shared" si="1"/>
        <v>9025714.3151412997</v>
      </c>
      <c r="O26" s="11"/>
      <c r="P26" s="12">
        <v>911531.78899999999</v>
      </c>
      <c r="Q26" s="13"/>
      <c r="R26" s="17">
        <v>33012.417000000001</v>
      </c>
      <c r="S26" s="14"/>
      <c r="T26" s="15">
        <f t="shared" si="4"/>
        <v>10.210072252449658</v>
      </c>
      <c r="U26" s="14"/>
      <c r="V26" s="15">
        <f t="shared" si="5"/>
        <v>10.271472252449659</v>
      </c>
    </row>
    <row r="27" spans="2:22" ht="15" thickBot="1" x14ac:dyDescent="0.4">
      <c r="B27" s="6">
        <f t="shared" si="6"/>
        <v>44215</v>
      </c>
      <c r="C27" s="7"/>
      <c r="D27" s="8">
        <v>9.1812000000000005</v>
      </c>
      <c r="E27" s="9"/>
      <c r="F27" s="10">
        <f t="shared" si="2"/>
        <v>8180246.7453588005</v>
      </c>
      <c r="G27" s="9"/>
      <c r="H27" s="8">
        <v>6.1400000000000003E-2</v>
      </c>
      <c r="I27" s="9"/>
      <c r="J27" s="10">
        <f t="shared" si="3"/>
        <v>54706.046068600001</v>
      </c>
      <c r="K27" s="9"/>
      <c r="L27" s="15">
        <f t="shared" si="0"/>
        <v>9.2426000000000013</v>
      </c>
      <c r="M27" s="9"/>
      <c r="N27" s="10">
        <f t="shared" si="1"/>
        <v>8234952.7914274009</v>
      </c>
      <c r="O27" s="11"/>
      <c r="P27" s="12">
        <v>890977.94900000002</v>
      </c>
      <c r="Q27" s="13"/>
      <c r="R27" s="17">
        <v>33012.417000000001</v>
      </c>
      <c r="S27" s="14"/>
      <c r="T27" s="15">
        <f t="shared" si="4"/>
        <v>9.5344701392489046</v>
      </c>
      <c r="U27" s="14"/>
      <c r="V27" s="15">
        <f t="shared" si="5"/>
        <v>9.5958701392489054</v>
      </c>
    </row>
    <row r="28" spans="2:22" ht="15" thickBot="1" x14ac:dyDescent="0.4">
      <c r="B28" s="6">
        <f t="shared" si="6"/>
        <v>44216</v>
      </c>
      <c r="C28" s="7"/>
      <c r="D28" s="8">
        <v>8.3562999999999992</v>
      </c>
      <c r="E28" s="9"/>
      <c r="F28" s="10">
        <f t="shared" si="2"/>
        <v>7436971.4441013997</v>
      </c>
      <c r="G28" s="9"/>
      <c r="H28" s="8">
        <v>6.1400000000000003E-2</v>
      </c>
      <c r="I28" s="9"/>
      <c r="J28" s="10">
        <f t="shared" si="3"/>
        <v>54645.003969200006</v>
      </c>
      <c r="K28" s="9"/>
      <c r="L28" s="15">
        <f t="shared" si="0"/>
        <v>8.4177</v>
      </c>
      <c r="M28" s="9"/>
      <c r="N28" s="10">
        <f t="shared" si="1"/>
        <v>7491616.4480706006</v>
      </c>
      <c r="O28" s="11"/>
      <c r="P28" s="12">
        <v>889983.77800000005</v>
      </c>
      <c r="Q28" s="13"/>
      <c r="R28" s="17">
        <v>33012.417000000001</v>
      </c>
      <c r="S28" s="14"/>
      <c r="T28" s="15">
        <f t="shared" si="4"/>
        <v>8.6782030095185405</v>
      </c>
      <c r="U28" s="14"/>
      <c r="V28" s="15">
        <f t="shared" si="5"/>
        <v>8.7396030095185413</v>
      </c>
    </row>
    <row r="29" spans="2:22" ht="15" thickBot="1" x14ac:dyDescent="0.4">
      <c r="B29" s="6">
        <f t="shared" si="6"/>
        <v>44217</v>
      </c>
      <c r="C29" s="7"/>
      <c r="D29" s="8">
        <v>10.819599999999999</v>
      </c>
      <c r="E29" s="9"/>
      <c r="F29" s="10">
        <f t="shared" si="2"/>
        <v>9759982.3225256</v>
      </c>
      <c r="G29" s="9"/>
      <c r="H29" s="8">
        <v>6.1400000000000003E-2</v>
      </c>
      <c r="I29" s="9"/>
      <c r="J29" s="10">
        <f t="shared" si="3"/>
        <v>55386.790140400008</v>
      </c>
      <c r="K29" s="9"/>
      <c r="L29" s="15">
        <f t="shared" si="0"/>
        <v>10.881</v>
      </c>
      <c r="M29" s="9"/>
      <c r="N29" s="10">
        <f t="shared" si="1"/>
        <v>9815369.1126659997</v>
      </c>
      <c r="O29" s="11"/>
      <c r="P29" s="12">
        <v>902064.98600000003</v>
      </c>
      <c r="Q29" s="13"/>
      <c r="R29" s="17">
        <v>33012.417000000001</v>
      </c>
      <c r="S29" s="14"/>
      <c r="T29" s="15">
        <f t="shared" si="4"/>
        <v>11.23060062264841</v>
      </c>
      <c r="U29" s="14"/>
      <c r="V29" s="15">
        <f t="shared" si="5"/>
        <v>11.292000622648411</v>
      </c>
    </row>
    <row r="30" spans="2:22" ht="15" thickBot="1" x14ac:dyDescent="0.4">
      <c r="B30" s="6">
        <f t="shared" si="6"/>
        <v>44218</v>
      </c>
      <c r="C30" s="7"/>
      <c r="D30" s="8">
        <v>8.2001000000000008</v>
      </c>
      <c r="E30" s="9"/>
      <c r="F30" s="10">
        <f t="shared" si="2"/>
        <v>7296982.7327091005</v>
      </c>
      <c r="G30" s="9"/>
      <c r="H30" s="8">
        <v>6.1400000000000003E-2</v>
      </c>
      <c r="I30" s="9"/>
      <c r="J30" s="10">
        <f t="shared" si="3"/>
        <v>54637.716587400006</v>
      </c>
      <c r="K30" s="9"/>
      <c r="L30" s="15">
        <f t="shared" si="0"/>
        <v>8.2615000000000016</v>
      </c>
      <c r="M30" s="9"/>
      <c r="N30" s="10">
        <f t="shared" si="1"/>
        <v>7351620.4492965015</v>
      </c>
      <c r="O30" s="11"/>
      <c r="P30" s="12">
        <v>889865.09100000001</v>
      </c>
      <c r="Q30" s="13"/>
      <c r="R30" s="17">
        <v>33012.417000000001</v>
      </c>
      <c r="S30" s="14"/>
      <c r="T30" s="15">
        <f t="shared" si="4"/>
        <v>8.5160295977661846</v>
      </c>
      <c r="U30" s="14"/>
      <c r="V30" s="15">
        <f t="shared" si="5"/>
        <v>8.5774295977661854</v>
      </c>
    </row>
    <row r="31" spans="2:22" ht="15" thickBot="1" x14ac:dyDescent="0.4">
      <c r="B31" s="6">
        <f t="shared" si="6"/>
        <v>44219</v>
      </c>
      <c r="C31" s="7"/>
      <c r="D31" s="8">
        <v>4.4728000000000003</v>
      </c>
      <c r="E31" s="9"/>
      <c r="F31" s="10">
        <f t="shared" si="2"/>
        <v>3761549.6703784</v>
      </c>
      <c r="G31" s="9"/>
      <c r="H31" s="8">
        <v>6.1400000000000003E-2</v>
      </c>
      <c r="I31" s="9"/>
      <c r="J31" s="10">
        <f t="shared" si="3"/>
        <v>51636.368664200003</v>
      </c>
      <c r="K31" s="9"/>
      <c r="L31" s="15">
        <f t="shared" si="0"/>
        <v>4.5342000000000002</v>
      </c>
      <c r="M31" s="9"/>
      <c r="N31" s="10">
        <f t="shared" si="1"/>
        <v>3813186.0390426</v>
      </c>
      <c r="O31" s="11"/>
      <c r="P31" s="12">
        <v>840983.20299999998</v>
      </c>
      <c r="Q31" s="13"/>
      <c r="R31" s="17">
        <v>33012.417000000001</v>
      </c>
      <c r="S31" s="14"/>
      <c r="T31" s="15">
        <f t="shared" si="4"/>
        <v>4.6555515812652173</v>
      </c>
      <c r="U31" s="14"/>
      <c r="V31" s="15">
        <f t="shared" si="5"/>
        <v>4.7169515812652172</v>
      </c>
    </row>
    <row r="32" spans="2:22" ht="15" thickBot="1" x14ac:dyDescent="0.4">
      <c r="B32" s="6">
        <f t="shared" si="6"/>
        <v>44220</v>
      </c>
      <c r="C32" s="7"/>
      <c r="D32" s="8">
        <v>3.9138000000000002</v>
      </c>
      <c r="E32" s="9"/>
      <c r="F32" s="10">
        <f t="shared" si="2"/>
        <v>3359023.7618190004</v>
      </c>
      <c r="G32" s="9"/>
      <c r="H32" s="8">
        <v>6.1400000000000003E-2</v>
      </c>
      <c r="I32" s="9"/>
      <c r="J32" s="10">
        <f t="shared" si="3"/>
        <v>52696.627057000005</v>
      </c>
      <c r="K32" s="9"/>
      <c r="L32" s="15">
        <f t="shared" si="0"/>
        <v>3.9752000000000001</v>
      </c>
      <c r="M32" s="9"/>
      <c r="N32" s="10">
        <f t="shared" si="1"/>
        <v>3411720.388876</v>
      </c>
      <c r="O32" s="11"/>
      <c r="P32" s="12">
        <v>858251.255</v>
      </c>
      <c r="Q32" s="13"/>
      <c r="R32" s="17">
        <v>33012.417000000001</v>
      </c>
      <c r="S32" s="14"/>
      <c r="T32" s="15">
        <f t="shared" si="4"/>
        <v>4.0703655804175813</v>
      </c>
      <c r="U32" s="14"/>
      <c r="V32" s="15">
        <f t="shared" si="5"/>
        <v>4.1317655804175812</v>
      </c>
    </row>
    <row r="33" spans="2:22" ht="15" thickBot="1" x14ac:dyDescent="0.4">
      <c r="B33" s="6">
        <f t="shared" si="6"/>
        <v>44221</v>
      </c>
      <c r="C33" s="7"/>
      <c r="D33" s="8">
        <v>6.7081999999999997</v>
      </c>
      <c r="E33" s="9"/>
      <c r="F33" s="10">
        <f t="shared" si="2"/>
        <v>6276521.7689021993</v>
      </c>
      <c r="G33" s="9"/>
      <c r="H33" s="8">
        <v>6.1400000000000003E-2</v>
      </c>
      <c r="I33" s="9"/>
      <c r="J33" s="10">
        <f t="shared" si="3"/>
        <v>57448.859099400004</v>
      </c>
      <c r="K33" s="9"/>
      <c r="L33" s="15">
        <f t="shared" si="0"/>
        <v>6.7695999999999996</v>
      </c>
      <c r="M33" s="9"/>
      <c r="N33" s="10">
        <f t="shared" si="1"/>
        <v>6333970.6280015996</v>
      </c>
      <c r="O33" s="11"/>
      <c r="P33" s="12">
        <v>935649.17099999997</v>
      </c>
      <c r="Q33" s="13"/>
      <c r="R33" s="17">
        <v>33012.417000000001</v>
      </c>
      <c r="S33" s="14"/>
      <c r="T33" s="15">
        <f t="shared" si="4"/>
        <v>6.9535411017643973</v>
      </c>
      <c r="U33" s="14"/>
      <c r="V33" s="15">
        <f t="shared" si="5"/>
        <v>7.0149411017643972</v>
      </c>
    </row>
    <row r="34" spans="2:22" ht="15" thickBot="1" x14ac:dyDescent="0.4">
      <c r="B34" s="6">
        <f t="shared" si="6"/>
        <v>44222</v>
      </c>
      <c r="C34" s="7"/>
      <c r="D34" s="8">
        <v>5.3777999999999997</v>
      </c>
      <c r="E34" s="9"/>
      <c r="F34" s="10">
        <f t="shared" si="2"/>
        <v>5106495.2978885993</v>
      </c>
      <c r="G34" s="9"/>
      <c r="H34" s="8">
        <v>6.1400000000000003E-2</v>
      </c>
      <c r="I34" s="9"/>
      <c r="J34" s="10">
        <f t="shared" si="3"/>
        <v>58302.430601799999</v>
      </c>
      <c r="K34" s="9"/>
      <c r="L34" s="15">
        <f t="shared" si="0"/>
        <v>5.4391999999999996</v>
      </c>
      <c r="M34" s="9"/>
      <c r="N34" s="10">
        <f t="shared" si="1"/>
        <v>5164797.7284903992</v>
      </c>
      <c r="O34" s="11"/>
      <c r="P34" s="12">
        <v>949550.98699999996</v>
      </c>
      <c r="Q34" s="13"/>
      <c r="R34" s="17">
        <v>33012.417000000001</v>
      </c>
      <c r="S34" s="14"/>
      <c r="T34" s="15">
        <f t="shared" si="4"/>
        <v>5.5715007147910862</v>
      </c>
      <c r="U34" s="14"/>
      <c r="V34" s="15">
        <f t="shared" si="5"/>
        <v>5.6329007147910861</v>
      </c>
    </row>
    <row r="35" spans="2:22" ht="15" thickBot="1" x14ac:dyDescent="0.4">
      <c r="B35" s="6">
        <f t="shared" si="6"/>
        <v>44223</v>
      </c>
      <c r="C35" s="7"/>
      <c r="D35" s="8">
        <v>4.7202000000000002</v>
      </c>
      <c r="E35" s="9"/>
      <c r="F35" s="10">
        <f t="shared" si="2"/>
        <v>4230819.6661037998</v>
      </c>
      <c r="G35" s="9"/>
      <c r="H35" s="8">
        <v>6.1400000000000003E-2</v>
      </c>
      <c r="I35" s="9"/>
      <c r="J35" s="10">
        <f t="shared" si="3"/>
        <v>55034.178106599997</v>
      </c>
      <c r="K35" s="9"/>
      <c r="L35" s="15">
        <f t="shared" si="0"/>
        <v>4.7816000000000001</v>
      </c>
      <c r="M35" s="9"/>
      <c r="N35" s="10">
        <f t="shared" si="1"/>
        <v>4285853.8442104002</v>
      </c>
      <c r="O35" s="11"/>
      <c r="P35" s="12">
        <v>896322.11899999995</v>
      </c>
      <c r="Q35" s="13"/>
      <c r="R35" s="17">
        <v>33012.417000000001</v>
      </c>
      <c r="S35" s="14"/>
      <c r="T35" s="15">
        <f t="shared" si="4"/>
        <v>4.9006974626862236</v>
      </c>
      <c r="U35" s="14"/>
      <c r="V35" s="15">
        <f t="shared" si="5"/>
        <v>4.9620974626862235</v>
      </c>
    </row>
    <row r="36" spans="2:22" ht="15" thickBot="1" x14ac:dyDescent="0.4">
      <c r="B36" s="6">
        <f t="shared" si="6"/>
        <v>44224</v>
      </c>
      <c r="C36" s="7"/>
      <c r="D36" s="8">
        <v>6.3249000000000004</v>
      </c>
      <c r="E36" s="9"/>
      <c r="F36" s="10">
        <f t="shared" si="2"/>
        <v>5551621.1604207</v>
      </c>
      <c r="G36" s="9"/>
      <c r="H36" s="8">
        <v>6.1400000000000003E-2</v>
      </c>
      <c r="I36" s="9"/>
      <c r="J36" s="10">
        <f t="shared" si="3"/>
        <v>53893.2693402</v>
      </c>
      <c r="K36" s="9"/>
      <c r="L36" s="15">
        <f t="shared" si="0"/>
        <v>6.3863000000000003</v>
      </c>
      <c r="M36" s="9"/>
      <c r="N36" s="10">
        <f t="shared" si="1"/>
        <v>5605514.4297609003</v>
      </c>
      <c r="O36" s="11"/>
      <c r="P36" s="12">
        <v>877740.54299999995</v>
      </c>
      <c r="Q36" s="13"/>
      <c r="R36" s="17">
        <v>33012.417000000001</v>
      </c>
      <c r="S36" s="14"/>
      <c r="T36" s="15">
        <f t="shared" si="4"/>
        <v>6.5720804002454871</v>
      </c>
      <c r="U36" s="14"/>
      <c r="V36" s="15">
        <f t="shared" si="5"/>
        <v>6.633480400245487</v>
      </c>
    </row>
    <row r="37" spans="2:22" ht="15" thickBot="1" x14ac:dyDescent="0.4">
      <c r="B37" s="6">
        <f t="shared" si="6"/>
        <v>44225</v>
      </c>
      <c r="C37" s="7"/>
      <c r="D37" s="8">
        <v>8.1654999999999998</v>
      </c>
      <c r="E37" s="9"/>
      <c r="F37" s="10">
        <f t="shared" si="2"/>
        <v>6979254.2928849999</v>
      </c>
      <c r="G37" s="9"/>
      <c r="H37" s="8">
        <v>6.1400000000000003E-2</v>
      </c>
      <c r="I37" s="9"/>
      <c r="J37" s="10">
        <f t="shared" si="3"/>
        <v>52480.094738000007</v>
      </c>
      <c r="K37" s="9"/>
      <c r="L37" s="15">
        <f t="shared" si="0"/>
        <v>8.2269000000000005</v>
      </c>
      <c r="M37" s="9"/>
      <c r="N37" s="10">
        <f t="shared" si="1"/>
        <v>7031734.3876230009</v>
      </c>
      <c r="O37" s="11"/>
      <c r="P37" s="12">
        <v>854724.67</v>
      </c>
      <c r="Q37" s="13"/>
      <c r="R37" s="17">
        <v>33012.417000000001</v>
      </c>
      <c r="S37" s="14"/>
      <c r="T37" s="15">
        <f t="shared" si="4"/>
        <v>8.4935502268639045</v>
      </c>
      <c r="U37" s="14"/>
      <c r="V37" s="15">
        <f t="shared" si="5"/>
        <v>8.5549502268639053</v>
      </c>
    </row>
    <row r="38" spans="2:22" ht="15" thickBot="1" x14ac:dyDescent="0.4">
      <c r="B38" s="6">
        <f t="shared" si="6"/>
        <v>44226</v>
      </c>
      <c r="C38" s="7"/>
      <c r="D38" s="8">
        <v>9.3449000000000009</v>
      </c>
      <c r="E38" s="9"/>
      <c r="F38" s="10">
        <f t="shared" si="2"/>
        <v>7775482.2450372009</v>
      </c>
      <c r="G38" s="9"/>
      <c r="H38" s="8">
        <v>6.1400000000000003E-2</v>
      </c>
      <c r="I38" s="9"/>
      <c r="J38" s="10">
        <f t="shared" si="3"/>
        <v>51088.252399200006</v>
      </c>
      <c r="K38" s="9"/>
      <c r="L38" s="15">
        <f t="shared" si="0"/>
        <v>9.4063000000000017</v>
      </c>
      <c r="M38" s="9"/>
      <c r="N38" s="10">
        <f t="shared" si="1"/>
        <v>7826570.4974364014</v>
      </c>
      <c r="O38" s="11"/>
      <c r="P38" s="12">
        <v>832056.228</v>
      </c>
      <c r="Q38" s="13"/>
      <c r="R38" s="17">
        <v>33012.417000000001</v>
      </c>
      <c r="S38" s="14"/>
      <c r="T38" s="15">
        <f t="shared" si="4"/>
        <v>9.730983630680047</v>
      </c>
      <c r="U38" s="14"/>
      <c r="V38" s="15">
        <f t="shared" si="5"/>
        <v>9.7923836306800478</v>
      </c>
    </row>
    <row r="39" spans="2:22" ht="15" thickBot="1" x14ac:dyDescent="0.4">
      <c r="B39" s="6">
        <f t="shared" si="6"/>
        <v>44227</v>
      </c>
      <c r="C39" s="7"/>
      <c r="D39" s="8">
        <v>7.1993999999999998</v>
      </c>
      <c r="E39" s="9"/>
      <c r="F39" s="10">
        <f t="shared" si="2"/>
        <v>6057453.9149046</v>
      </c>
      <c r="G39" s="9"/>
      <c r="H39" s="8">
        <v>6.1400000000000003E-2</v>
      </c>
      <c r="I39" s="9"/>
      <c r="J39" s="10">
        <f t="shared" si="3"/>
        <v>51660.925962599998</v>
      </c>
      <c r="K39" s="9"/>
      <c r="L39" s="15">
        <f t="shared" si="0"/>
        <v>7.2607999999999997</v>
      </c>
      <c r="M39" s="9"/>
      <c r="N39" s="10">
        <f t="shared" si="1"/>
        <v>6109114.8408671999</v>
      </c>
      <c r="O39" s="11"/>
      <c r="P39" s="12">
        <v>841383.15899999999</v>
      </c>
      <c r="Q39" s="13"/>
      <c r="R39" s="17">
        <v>33012.417000000001</v>
      </c>
      <c r="S39" s="14"/>
      <c r="T39" s="15">
        <f t="shared" si="4"/>
        <v>7.4934106347265601</v>
      </c>
      <c r="U39" s="14"/>
      <c r="V39" s="15">
        <f t="shared" si="5"/>
        <v>7.55481063472656</v>
      </c>
    </row>
    <row r="40" spans="2:22" ht="15" thickBot="1" x14ac:dyDescent="0.4">
      <c r="B40" s="6">
        <f t="shared" si="6"/>
        <v>44228</v>
      </c>
      <c r="C40" s="7"/>
      <c r="D40" s="8">
        <v>4.2378</v>
      </c>
      <c r="E40" s="9"/>
      <c r="F40" s="10">
        <f t="shared" si="2"/>
        <v>3876596.7659874</v>
      </c>
      <c r="G40" s="9"/>
      <c r="H40" s="8">
        <v>6.1400000000000003E-2</v>
      </c>
      <c r="I40" s="9"/>
      <c r="J40" s="10">
        <f t="shared" si="3"/>
        <v>56166.652846199999</v>
      </c>
      <c r="K40" s="9"/>
      <c r="L40" s="15">
        <f t="shared" si="0"/>
        <v>4.2991999999999999</v>
      </c>
      <c r="M40" s="9"/>
      <c r="N40" s="10">
        <f t="shared" si="1"/>
        <v>3932763.4188335999</v>
      </c>
      <c r="O40" s="11"/>
      <c r="P40" s="12">
        <v>914766.33299999998</v>
      </c>
      <c r="Q40" s="13"/>
      <c r="R40" s="17">
        <v>33012.417000000001</v>
      </c>
      <c r="S40" s="14"/>
      <c r="T40" s="15">
        <f t="shared" si="4"/>
        <v>4.3964610711038796</v>
      </c>
      <c r="U40" s="14"/>
      <c r="V40" s="15">
        <f t="shared" si="5"/>
        <v>4.4578610711038795</v>
      </c>
    </row>
    <row r="41" spans="2:22" ht="15" thickBot="1" x14ac:dyDescent="0.4">
      <c r="B41" s="6">
        <f t="shared" si="6"/>
        <v>44229</v>
      </c>
      <c r="C41" s="7"/>
      <c r="D41" s="8">
        <v>8.7635000000000005</v>
      </c>
      <c r="E41" s="9"/>
      <c r="F41" s="10">
        <f t="shared" si="2"/>
        <v>7924044.6943035005</v>
      </c>
      <c r="G41" s="9"/>
      <c r="H41" s="8">
        <v>6.1400000000000003E-2</v>
      </c>
      <c r="I41" s="9"/>
      <c r="J41" s="10">
        <f t="shared" si="3"/>
        <v>55518.496517400003</v>
      </c>
      <c r="K41" s="9"/>
      <c r="L41" s="15">
        <f t="shared" ref="L41:L72" si="7">D41+H41</f>
        <v>8.8249000000000013</v>
      </c>
      <c r="M41" s="9"/>
      <c r="N41" s="10">
        <f t="shared" ref="N41:N72" si="8">(D41+H41)*P41</f>
        <v>7979563.1908209007</v>
      </c>
      <c r="O41" s="11"/>
      <c r="P41" s="12">
        <v>904210.04099999997</v>
      </c>
      <c r="Q41" s="13"/>
      <c r="R41" s="17">
        <v>33012.417000000001</v>
      </c>
      <c r="S41" s="14"/>
      <c r="T41" s="15">
        <f t="shared" si="4"/>
        <v>9.0955765672559963</v>
      </c>
      <c r="U41" s="14"/>
      <c r="V41" s="15">
        <f t="shared" si="5"/>
        <v>9.1569765672559971</v>
      </c>
    </row>
    <row r="42" spans="2:22" ht="15" thickBot="1" x14ac:dyDescent="0.4">
      <c r="B42" s="6">
        <f t="shared" si="6"/>
        <v>44230</v>
      </c>
      <c r="C42" s="7"/>
      <c r="D42" s="8">
        <v>6.4837999999999996</v>
      </c>
      <c r="E42" s="9"/>
      <c r="F42" s="10">
        <f t="shared" si="2"/>
        <v>5749374.0737419995</v>
      </c>
      <c r="G42" s="9"/>
      <c r="H42" s="8">
        <v>6.1400000000000003E-2</v>
      </c>
      <c r="I42" s="9"/>
      <c r="J42" s="10">
        <f t="shared" si="3"/>
        <v>54445.166126000004</v>
      </c>
      <c r="K42" s="9"/>
      <c r="L42" s="15">
        <f t="shared" si="7"/>
        <v>6.5451999999999995</v>
      </c>
      <c r="M42" s="9"/>
      <c r="N42" s="10">
        <f t="shared" si="8"/>
        <v>5803819.2398679992</v>
      </c>
      <c r="O42" s="11"/>
      <c r="P42" s="12">
        <v>886729.09</v>
      </c>
      <c r="Q42" s="13"/>
      <c r="R42" s="17">
        <v>33012.417000000001</v>
      </c>
      <c r="S42" s="14"/>
      <c r="T42" s="15">
        <f t="shared" si="4"/>
        <v>6.7345224189407391</v>
      </c>
      <c r="U42" s="14"/>
      <c r="V42" s="15">
        <f t="shared" si="5"/>
        <v>6.795922418940739</v>
      </c>
    </row>
    <row r="43" spans="2:22" ht="15" thickBot="1" x14ac:dyDescent="0.4">
      <c r="B43" s="6">
        <f t="shared" si="6"/>
        <v>44231</v>
      </c>
      <c r="C43" s="7"/>
      <c r="D43" s="8">
        <v>7.1635</v>
      </c>
      <c r="E43" s="9"/>
      <c r="F43" s="10">
        <f t="shared" si="2"/>
        <v>6397012.2551804995</v>
      </c>
      <c r="G43" s="9"/>
      <c r="H43" s="8">
        <v>6.1400000000000003E-2</v>
      </c>
      <c r="I43" s="9"/>
      <c r="J43" s="10">
        <f t="shared" si="3"/>
        <v>54830.257900199998</v>
      </c>
      <c r="K43" s="9"/>
      <c r="L43" s="15">
        <f t="shared" si="7"/>
        <v>7.2248999999999999</v>
      </c>
      <c r="M43" s="9"/>
      <c r="N43" s="10">
        <f t="shared" si="8"/>
        <v>6451842.5130806994</v>
      </c>
      <c r="O43" s="11"/>
      <c r="P43" s="12">
        <v>893000.94299999997</v>
      </c>
      <c r="Q43" s="13"/>
      <c r="R43" s="17">
        <v>33012.417000000001</v>
      </c>
      <c r="S43" s="14"/>
      <c r="T43" s="15">
        <f t="shared" si="4"/>
        <v>7.4384855864699055</v>
      </c>
      <c r="U43" s="14"/>
      <c r="V43" s="15">
        <f t="shared" si="5"/>
        <v>7.4998855864699054</v>
      </c>
    </row>
    <row r="44" spans="2:22" ht="15" thickBot="1" x14ac:dyDescent="0.4">
      <c r="B44" s="6">
        <f t="shared" si="6"/>
        <v>44232</v>
      </c>
      <c r="C44" s="7"/>
      <c r="D44" s="8">
        <v>6.6383000000000001</v>
      </c>
      <c r="E44" s="9"/>
      <c r="F44" s="10">
        <f t="shared" si="2"/>
        <v>5703878.2678251006</v>
      </c>
      <c r="G44" s="9"/>
      <c r="H44" s="8">
        <v>6.1400000000000003E-2</v>
      </c>
      <c r="I44" s="9"/>
      <c r="J44" s="10">
        <f t="shared" si="3"/>
        <v>52757.200735800005</v>
      </c>
      <c r="K44" s="9"/>
      <c r="L44" s="15">
        <f t="shared" si="7"/>
        <v>6.6997</v>
      </c>
      <c r="M44" s="9"/>
      <c r="N44" s="10">
        <f t="shared" si="8"/>
        <v>5756635.4685609005</v>
      </c>
      <c r="O44" s="11"/>
      <c r="P44" s="12">
        <v>859237.79700000002</v>
      </c>
      <c r="Q44" s="13"/>
      <c r="R44" s="17">
        <v>33012.417000000001</v>
      </c>
      <c r="S44" s="14"/>
      <c r="T44" s="15">
        <f t="shared" si="4"/>
        <v>6.903537952108298</v>
      </c>
      <c r="U44" s="14"/>
      <c r="V44" s="15">
        <f t="shared" si="5"/>
        <v>6.9649379521082979</v>
      </c>
    </row>
    <row r="45" spans="2:22" ht="15" thickBot="1" x14ac:dyDescent="0.4">
      <c r="B45" s="6">
        <f t="shared" si="6"/>
        <v>44233</v>
      </c>
      <c r="C45" s="7"/>
      <c r="D45" s="8">
        <v>9.9960000000000004</v>
      </c>
      <c r="E45" s="9"/>
      <c r="F45" s="10">
        <f t="shared" si="2"/>
        <v>8154331.2922679996</v>
      </c>
      <c r="G45" s="9"/>
      <c r="H45" s="8">
        <v>6.1400000000000003E-2</v>
      </c>
      <c r="I45" s="9"/>
      <c r="J45" s="10">
        <f t="shared" si="3"/>
        <v>50087.6291862</v>
      </c>
      <c r="K45" s="9"/>
      <c r="L45" s="15">
        <f t="shared" si="7"/>
        <v>10.057400000000001</v>
      </c>
      <c r="M45" s="9"/>
      <c r="N45" s="10">
        <f t="shared" si="8"/>
        <v>8204418.9214542005</v>
      </c>
      <c r="O45" s="11"/>
      <c r="P45" s="12">
        <v>815759.43299999996</v>
      </c>
      <c r="Q45" s="13"/>
      <c r="R45" s="17">
        <v>33012.417000000001</v>
      </c>
      <c r="S45" s="14"/>
      <c r="T45" s="15">
        <f t="shared" si="4"/>
        <v>10.417582086659785</v>
      </c>
      <c r="U45" s="14"/>
      <c r="V45" s="15">
        <f t="shared" si="5"/>
        <v>10.478982086659785</v>
      </c>
    </row>
    <row r="46" spans="2:22" ht="15" thickBot="1" x14ac:dyDescent="0.4">
      <c r="B46" s="6">
        <f t="shared" si="6"/>
        <v>44234</v>
      </c>
      <c r="C46" s="7"/>
      <c r="D46" s="8">
        <v>12.228</v>
      </c>
      <c r="E46" s="9"/>
      <c r="F46" s="10">
        <f t="shared" si="2"/>
        <v>10468778.4276</v>
      </c>
      <c r="G46" s="9"/>
      <c r="H46" s="8">
        <v>6.1400000000000003E-2</v>
      </c>
      <c r="I46" s="9"/>
      <c r="J46" s="10">
        <f t="shared" si="3"/>
        <v>52566.486380000002</v>
      </c>
      <c r="K46" s="9"/>
      <c r="L46" s="15">
        <f t="shared" si="7"/>
        <v>12.289400000000001</v>
      </c>
      <c r="M46" s="9"/>
      <c r="N46" s="10">
        <f t="shared" si="8"/>
        <v>10521344.91398</v>
      </c>
      <c r="O46" s="11"/>
      <c r="P46" s="12">
        <v>856131.7</v>
      </c>
      <c r="Q46" s="13"/>
      <c r="R46" s="17">
        <v>33012.417000000001</v>
      </c>
      <c r="S46" s="14"/>
      <c r="T46" s="15">
        <f t="shared" si="4"/>
        <v>12.718422036530033</v>
      </c>
      <c r="U46" s="14"/>
      <c r="V46" s="15">
        <f t="shared" si="5"/>
        <v>12.779822036530033</v>
      </c>
    </row>
    <row r="47" spans="2:22" ht="15" thickBot="1" x14ac:dyDescent="0.4">
      <c r="B47" s="6">
        <f t="shared" si="6"/>
        <v>44235</v>
      </c>
      <c r="C47" s="7"/>
      <c r="D47" s="8">
        <v>9.8104999999999993</v>
      </c>
      <c r="E47" s="9"/>
      <c r="F47" s="10">
        <f t="shared" si="2"/>
        <v>9516774.1107144989</v>
      </c>
      <c r="G47" s="9"/>
      <c r="H47" s="8">
        <v>6.1400000000000003E-2</v>
      </c>
      <c r="I47" s="9"/>
      <c r="J47" s="10">
        <f t="shared" si="3"/>
        <v>59561.687008600005</v>
      </c>
      <c r="K47" s="9"/>
      <c r="L47" s="15">
        <f t="shared" si="7"/>
        <v>9.8719000000000001</v>
      </c>
      <c r="M47" s="9"/>
      <c r="N47" s="10">
        <f t="shared" si="8"/>
        <v>9576335.7977230996</v>
      </c>
      <c r="O47" s="11"/>
      <c r="P47" s="12">
        <v>970060.049</v>
      </c>
      <c r="Q47" s="13"/>
      <c r="R47" s="17">
        <v>33012.417000000001</v>
      </c>
      <c r="S47" s="14"/>
      <c r="T47" s="15">
        <f t="shared" si="4"/>
        <v>10.156126311746018</v>
      </c>
      <c r="U47" s="14"/>
      <c r="V47" s="15">
        <f t="shared" si="5"/>
        <v>10.217526311746019</v>
      </c>
    </row>
    <row r="48" spans="2:22" ht="15" thickBot="1" x14ac:dyDescent="0.4">
      <c r="B48" s="6">
        <f t="shared" si="6"/>
        <v>44236</v>
      </c>
      <c r="C48" s="7"/>
      <c r="D48" s="8">
        <v>7.0918999999999999</v>
      </c>
      <c r="E48" s="9"/>
      <c r="F48" s="10">
        <f t="shared" si="2"/>
        <v>6921015.3151155002</v>
      </c>
      <c r="G48" s="9"/>
      <c r="H48" s="8">
        <v>6.1400000000000003E-2</v>
      </c>
      <c r="I48" s="9"/>
      <c r="J48" s="10">
        <f t="shared" si="3"/>
        <v>59920.520643000003</v>
      </c>
      <c r="K48" s="9"/>
      <c r="L48" s="15">
        <f t="shared" si="7"/>
        <v>7.1532999999999998</v>
      </c>
      <c r="M48" s="9"/>
      <c r="N48" s="10">
        <f t="shared" si="8"/>
        <v>6980935.8357584998</v>
      </c>
      <c r="O48" s="11"/>
      <c r="P48" s="12">
        <v>975904.245</v>
      </c>
      <c r="Q48" s="13"/>
      <c r="R48" s="17">
        <v>33012.417000000001</v>
      </c>
      <c r="S48" s="14"/>
      <c r="T48" s="15">
        <f t="shared" si="4"/>
        <v>7.3402007627915307</v>
      </c>
      <c r="U48" s="14"/>
      <c r="V48" s="15">
        <f t="shared" si="5"/>
        <v>7.4016007627915306</v>
      </c>
    </row>
    <row r="49" spans="2:22" ht="15" thickBot="1" x14ac:dyDescent="0.4">
      <c r="B49" s="6">
        <f t="shared" si="6"/>
        <v>44237</v>
      </c>
      <c r="C49" s="7"/>
      <c r="D49" s="8">
        <v>4.6346999999999996</v>
      </c>
      <c r="E49" s="9"/>
      <c r="F49" s="10">
        <f t="shared" si="2"/>
        <v>4489533.6089960998</v>
      </c>
      <c r="G49" s="9"/>
      <c r="H49" s="8">
        <v>6.1400000000000003E-2</v>
      </c>
      <c r="I49" s="9"/>
      <c r="J49" s="10">
        <f t="shared" si="3"/>
        <v>59476.851488200002</v>
      </c>
      <c r="K49" s="9"/>
      <c r="L49" s="15">
        <f t="shared" si="7"/>
        <v>4.6960999999999995</v>
      </c>
      <c r="M49" s="9"/>
      <c r="N49" s="10">
        <f t="shared" si="8"/>
        <v>4549010.4604842998</v>
      </c>
      <c r="O49" s="11"/>
      <c r="P49" s="12">
        <v>968678.36300000001</v>
      </c>
      <c r="Q49" s="13"/>
      <c r="R49" s="17">
        <v>33012.417000000001</v>
      </c>
      <c r="S49" s="14"/>
      <c r="T49" s="15">
        <f t="shared" si="4"/>
        <v>4.7982227291577626</v>
      </c>
      <c r="U49" s="14"/>
      <c r="V49" s="15">
        <f t="shared" si="5"/>
        <v>4.8596227291577625</v>
      </c>
    </row>
    <row r="50" spans="2:22" ht="15" thickBot="1" x14ac:dyDescent="0.4">
      <c r="B50" s="6">
        <f t="shared" si="6"/>
        <v>44238</v>
      </c>
      <c r="C50" s="7"/>
      <c r="D50" s="8">
        <v>4.1696</v>
      </c>
      <c r="E50" s="9"/>
      <c r="F50" s="10">
        <f t="shared" si="2"/>
        <v>4085786.3158431998</v>
      </c>
      <c r="G50" s="9"/>
      <c r="H50" s="8">
        <v>6.1400000000000003E-2</v>
      </c>
      <c r="I50" s="9"/>
      <c r="J50" s="10">
        <f t="shared" si="3"/>
        <v>60165.790433800001</v>
      </c>
      <c r="K50" s="9"/>
      <c r="L50" s="15">
        <f t="shared" si="7"/>
        <v>4.2309999999999999</v>
      </c>
      <c r="M50" s="9"/>
      <c r="N50" s="10">
        <f t="shared" si="8"/>
        <v>4145952.1062769997</v>
      </c>
      <c r="O50" s="11"/>
      <c r="P50" s="12">
        <v>979898.86699999997</v>
      </c>
      <c r="Q50" s="13"/>
      <c r="R50" s="17">
        <v>33012.417000000001</v>
      </c>
      <c r="S50" s="14"/>
      <c r="T50" s="15">
        <f t="shared" si="4"/>
        <v>4.3149696733364387</v>
      </c>
      <c r="U50" s="14"/>
      <c r="V50" s="15">
        <f t="shared" si="5"/>
        <v>4.3763696733364386</v>
      </c>
    </row>
    <row r="51" spans="2:22" ht="15" thickBot="1" x14ac:dyDescent="0.4">
      <c r="B51" s="6">
        <f t="shared" si="6"/>
        <v>44239</v>
      </c>
      <c r="C51" s="7"/>
      <c r="D51" s="8">
        <v>9.4347999999999992</v>
      </c>
      <c r="E51" s="9"/>
      <c r="F51" s="10">
        <f t="shared" si="2"/>
        <v>9214935.6192859989</v>
      </c>
      <c r="G51" s="9"/>
      <c r="H51" s="8">
        <v>6.1400000000000003E-2</v>
      </c>
      <c r="I51" s="9"/>
      <c r="J51" s="10">
        <f t="shared" si="3"/>
        <v>59969.161722999997</v>
      </c>
      <c r="K51" s="9"/>
      <c r="L51" s="15">
        <f t="shared" si="7"/>
        <v>9.4962</v>
      </c>
      <c r="M51" s="9"/>
      <c r="N51" s="10">
        <f t="shared" si="8"/>
        <v>9274904.7810089998</v>
      </c>
      <c r="O51" s="11"/>
      <c r="P51" s="12">
        <v>976696.44499999995</v>
      </c>
      <c r="Q51" s="13"/>
      <c r="R51" s="17">
        <v>33012.417000000001</v>
      </c>
      <c r="S51" s="14"/>
      <c r="T51" s="15">
        <f t="shared" si="4"/>
        <v>9.7648527959254601</v>
      </c>
      <c r="U51" s="14"/>
      <c r="V51" s="15">
        <f t="shared" si="5"/>
        <v>9.8262527959254609</v>
      </c>
    </row>
    <row r="52" spans="2:22" ht="15" thickBot="1" x14ac:dyDescent="0.4">
      <c r="B52" s="6">
        <f t="shared" si="6"/>
        <v>44240</v>
      </c>
      <c r="C52" s="7"/>
      <c r="D52" s="8">
        <v>11.491400000000001</v>
      </c>
      <c r="E52" s="9"/>
      <c r="F52" s="10">
        <f t="shared" si="2"/>
        <v>10581623.7475824</v>
      </c>
      <c r="G52" s="9"/>
      <c r="H52" s="8">
        <v>6.1400000000000003E-2</v>
      </c>
      <c r="I52" s="9"/>
      <c r="J52" s="10">
        <f t="shared" si="3"/>
        <v>56538.950702400005</v>
      </c>
      <c r="K52" s="9"/>
      <c r="L52" s="15">
        <f t="shared" si="7"/>
        <v>11.552800000000001</v>
      </c>
      <c r="M52" s="9"/>
      <c r="N52" s="10">
        <f t="shared" si="8"/>
        <v>10638162.698284801</v>
      </c>
      <c r="O52" s="11"/>
      <c r="P52" s="12">
        <v>920829.81599999999</v>
      </c>
      <c r="Q52" s="13"/>
      <c r="R52" s="17">
        <v>33012.417000000001</v>
      </c>
      <c r="S52" s="14"/>
      <c r="T52" s="15">
        <f t="shared" si="4"/>
        <v>11.918693820937834</v>
      </c>
      <c r="U52" s="14"/>
      <c r="V52" s="15">
        <f t="shared" si="5"/>
        <v>11.980093820937835</v>
      </c>
    </row>
    <row r="53" spans="2:22" ht="15" thickBot="1" x14ac:dyDescent="0.4">
      <c r="B53" s="6">
        <f t="shared" si="6"/>
        <v>44241</v>
      </c>
      <c r="C53" s="7"/>
      <c r="D53" s="8">
        <v>12.027900000000001</v>
      </c>
      <c r="E53" s="9"/>
      <c r="F53" s="10">
        <f t="shared" si="2"/>
        <v>10698184.971827101</v>
      </c>
      <c r="G53" s="9"/>
      <c r="H53" s="8">
        <v>6.1400000000000003E-2</v>
      </c>
      <c r="I53" s="9"/>
      <c r="J53" s="10">
        <f t="shared" si="3"/>
        <v>54612.073368600002</v>
      </c>
      <c r="K53" s="9"/>
      <c r="L53" s="15">
        <f t="shared" si="7"/>
        <v>12.089300000000001</v>
      </c>
      <c r="M53" s="9"/>
      <c r="N53" s="10">
        <f t="shared" si="8"/>
        <v>10752797.045195702</v>
      </c>
      <c r="O53" s="11"/>
      <c r="P53" s="12">
        <v>889447.44900000002</v>
      </c>
      <c r="Q53" s="13"/>
      <c r="R53" s="17">
        <v>33012.417000000001</v>
      </c>
      <c r="S53" s="14"/>
      <c r="T53" s="15">
        <f t="shared" si="4"/>
        <v>12.491531257010866</v>
      </c>
      <c r="U53" s="14"/>
      <c r="V53" s="15">
        <f t="shared" si="5"/>
        <v>12.552931257010867</v>
      </c>
    </row>
    <row r="54" spans="2:22" ht="15" thickBot="1" x14ac:dyDescent="0.4">
      <c r="B54" s="6">
        <f t="shared" si="6"/>
        <v>44242</v>
      </c>
      <c r="C54" s="7"/>
      <c r="D54" s="8">
        <v>8.6755999999999993</v>
      </c>
      <c r="E54" s="9"/>
      <c r="F54" s="10">
        <f t="shared" si="2"/>
        <v>7722338.1808316</v>
      </c>
      <c r="G54" s="9"/>
      <c r="H54" s="8">
        <v>6.1400000000000003E-2</v>
      </c>
      <c r="I54" s="9"/>
      <c r="J54" s="10">
        <f t="shared" si="3"/>
        <v>54653.46077540001</v>
      </c>
      <c r="K54" s="9"/>
      <c r="L54" s="15">
        <f t="shared" si="7"/>
        <v>8.7370000000000001</v>
      </c>
      <c r="M54" s="9"/>
      <c r="N54" s="10">
        <f t="shared" si="8"/>
        <v>7776991.6416070005</v>
      </c>
      <c r="O54" s="11"/>
      <c r="P54" s="12">
        <v>890121.51100000006</v>
      </c>
      <c r="Q54" s="13"/>
      <c r="R54" s="17">
        <v>33012.417000000001</v>
      </c>
      <c r="S54" s="14"/>
      <c r="T54" s="15">
        <f t="shared" si="4"/>
        <v>9.0097494413372772</v>
      </c>
      <c r="U54" s="14"/>
      <c r="V54" s="15">
        <f t="shared" si="5"/>
        <v>9.071149441337278</v>
      </c>
    </row>
    <row r="55" spans="2:22" ht="15" thickBot="1" x14ac:dyDescent="0.4">
      <c r="B55" s="6">
        <f t="shared" si="6"/>
        <v>44243</v>
      </c>
      <c r="C55" s="7"/>
      <c r="D55" s="8">
        <v>11.196099999999999</v>
      </c>
      <c r="E55" s="9"/>
      <c r="F55" s="10">
        <f t="shared" si="2"/>
        <v>9746947.7656856999</v>
      </c>
      <c r="G55" s="9"/>
      <c r="H55" s="8">
        <v>6.1400000000000003E-2</v>
      </c>
      <c r="I55" s="9"/>
      <c r="J55" s="10">
        <f t="shared" si="3"/>
        <v>53452.773091800009</v>
      </c>
      <c r="K55" s="9"/>
      <c r="L55" s="15">
        <f t="shared" si="7"/>
        <v>11.2575</v>
      </c>
      <c r="M55" s="9"/>
      <c r="N55" s="10">
        <f t="shared" si="8"/>
        <v>9800400.5387775004</v>
      </c>
      <c r="O55" s="11"/>
      <c r="P55" s="12">
        <v>870566.33700000006</v>
      </c>
      <c r="Q55" s="13"/>
      <c r="R55" s="17">
        <v>33012.417000000001</v>
      </c>
      <c r="S55" s="14"/>
      <c r="T55" s="15">
        <f t="shared" si="4"/>
        <v>11.637397345935291</v>
      </c>
      <c r="U55" s="14"/>
      <c r="V55" s="15">
        <f t="shared" si="5"/>
        <v>11.698797345935292</v>
      </c>
    </row>
    <row r="56" spans="2:22" ht="15" thickBot="1" x14ac:dyDescent="0.4">
      <c r="B56" s="6">
        <f t="shared" si="6"/>
        <v>44244</v>
      </c>
      <c r="C56" s="7"/>
      <c r="D56" s="8">
        <v>11.6158</v>
      </c>
      <c r="E56" s="9"/>
      <c r="F56" s="10">
        <f t="shared" si="2"/>
        <v>10042172.7382158</v>
      </c>
      <c r="G56" s="9"/>
      <c r="H56" s="8">
        <v>6.1400000000000003E-2</v>
      </c>
      <c r="I56" s="9"/>
      <c r="J56" s="10">
        <f t="shared" si="3"/>
        <v>53081.957861400006</v>
      </c>
      <c r="K56" s="9"/>
      <c r="L56" s="15">
        <f t="shared" si="7"/>
        <v>11.677200000000001</v>
      </c>
      <c r="M56" s="9"/>
      <c r="N56" s="10">
        <f t="shared" si="8"/>
        <v>10095254.696077202</v>
      </c>
      <c r="O56" s="11"/>
      <c r="P56" s="12">
        <v>864527.00100000005</v>
      </c>
      <c r="Q56" s="13"/>
      <c r="R56" s="17">
        <v>33012.417000000001</v>
      </c>
      <c r="S56" s="14"/>
      <c r="T56" s="15">
        <f t="shared" si="4"/>
        <v>12.076965252861758</v>
      </c>
      <c r="U56" s="14"/>
      <c r="V56" s="15">
        <f t="shared" si="5"/>
        <v>12.138365252861758</v>
      </c>
    </row>
    <row r="57" spans="2:22" ht="15" thickBot="1" x14ac:dyDescent="0.4">
      <c r="B57" s="6">
        <f t="shared" si="6"/>
        <v>44245</v>
      </c>
      <c r="C57" s="7"/>
      <c r="D57" s="8">
        <v>11.805199999999999</v>
      </c>
      <c r="E57" s="9"/>
      <c r="F57" s="10">
        <f t="shared" si="2"/>
        <v>10081327.1830568</v>
      </c>
      <c r="G57" s="9"/>
      <c r="H57" s="8">
        <v>6.1400000000000003E-2</v>
      </c>
      <c r="I57" s="9"/>
      <c r="J57" s="10">
        <f t="shared" si="3"/>
        <v>52433.968847600001</v>
      </c>
      <c r="K57" s="9"/>
      <c r="L57" s="15">
        <f t="shared" si="7"/>
        <v>11.8666</v>
      </c>
      <c r="M57" s="9"/>
      <c r="N57" s="10">
        <f t="shared" si="8"/>
        <v>10133761.1519044</v>
      </c>
      <c r="O57" s="11"/>
      <c r="P57" s="12">
        <v>853973.43400000001</v>
      </c>
      <c r="Q57" s="13"/>
      <c r="R57" s="17">
        <v>33012.417000000001</v>
      </c>
      <c r="S57" s="14"/>
      <c r="T57" s="15">
        <f t="shared" si="4"/>
        <v>12.279909732981633</v>
      </c>
      <c r="U57" s="14"/>
      <c r="V57" s="15">
        <f t="shared" si="5"/>
        <v>12.341309732981633</v>
      </c>
    </row>
    <row r="58" spans="2:22" ht="15" thickBot="1" x14ac:dyDescent="0.4">
      <c r="B58" s="6">
        <f t="shared" si="6"/>
        <v>44246</v>
      </c>
      <c r="C58" s="7"/>
      <c r="D58" s="8">
        <v>11.754899999999999</v>
      </c>
      <c r="E58" s="9"/>
      <c r="F58" s="10">
        <f t="shared" si="2"/>
        <v>10082522.160324899</v>
      </c>
      <c r="G58" s="9"/>
      <c r="H58" s="8">
        <v>6.1400000000000003E-2</v>
      </c>
      <c r="I58" s="9"/>
      <c r="J58" s="10">
        <f t="shared" si="3"/>
        <v>52664.579081399999</v>
      </c>
      <c r="K58" s="9"/>
      <c r="L58" s="15">
        <f t="shared" si="7"/>
        <v>11.8163</v>
      </c>
      <c r="M58" s="9"/>
      <c r="N58" s="10">
        <f t="shared" si="8"/>
        <v>10135186.739406299</v>
      </c>
      <c r="O58" s="11"/>
      <c r="P58" s="12">
        <v>857729.30099999998</v>
      </c>
      <c r="Q58" s="13"/>
      <c r="R58" s="17">
        <v>33012.417000000001</v>
      </c>
      <c r="S58" s="14"/>
      <c r="T58" s="15">
        <f t="shared" si="4"/>
        <v>12.225434395647586</v>
      </c>
      <c r="U58" s="14"/>
      <c r="V58" s="15">
        <f t="shared" si="5"/>
        <v>12.286834395647587</v>
      </c>
    </row>
    <row r="59" spans="2:22" ht="15" thickBot="1" x14ac:dyDescent="0.4">
      <c r="B59" s="6">
        <f t="shared" si="6"/>
        <v>44247</v>
      </c>
      <c r="C59" s="7"/>
      <c r="D59" s="8">
        <v>13.7441</v>
      </c>
      <c r="E59" s="9"/>
      <c r="F59" s="10">
        <f t="shared" si="2"/>
        <v>10463734.5879637</v>
      </c>
      <c r="G59" s="9"/>
      <c r="H59" s="8">
        <v>6.1400000000000003E-2</v>
      </c>
      <c r="I59" s="9"/>
      <c r="J59" s="10">
        <f t="shared" si="3"/>
        <v>46745.389199800004</v>
      </c>
      <c r="K59" s="9"/>
      <c r="L59" s="15">
        <f t="shared" si="7"/>
        <v>13.8055</v>
      </c>
      <c r="M59" s="9"/>
      <c r="N59" s="10">
        <f t="shared" si="8"/>
        <v>10510479.977163501</v>
      </c>
      <c r="O59" s="11"/>
      <c r="P59" s="12">
        <v>761325.55700000003</v>
      </c>
      <c r="Q59" s="13"/>
      <c r="R59" s="17">
        <v>33012.417000000001</v>
      </c>
      <c r="S59" s="14"/>
      <c r="T59" s="15">
        <f t="shared" si="4"/>
        <v>14.367081977902664</v>
      </c>
      <c r="U59" s="14"/>
      <c r="V59" s="15">
        <f t="shared" si="5"/>
        <v>14.428481977902665</v>
      </c>
    </row>
    <row r="60" spans="2:22" ht="15" thickBot="1" x14ac:dyDescent="0.4">
      <c r="B60" s="6">
        <f t="shared" si="6"/>
        <v>44248</v>
      </c>
      <c r="C60" s="7"/>
      <c r="D60" s="8">
        <v>10.1297</v>
      </c>
      <c r="E60" s="9"/>
      <c r="F60" s="10">
        <f t="shared" si="2"/>
        <v>7475405.6226591002</v>
      </c>
      <c r="G60" s="9"/>
      <c r="H60" s="8">
        <v>6.1400000000000003E-2</v>
      </c>
      <c r="I60" s="9"/>
      <c r="J60" s="10">
        <f t="shared" si="3"/>
        <v>45311.302924200005</v>
      </c>
      <c r="K60" s="9"/>
      <c r="L60" s="15">
        <f t="shared" si="7"/>
        <v>10.1911</v>
      </c>
      <c r="M60" s="9"/>
      <c r="N60" s="10">
        <f t="shared" si="8"/>
        <v>7520716.9255833002</v>
      </c>
      <c r="O60" s="11"/>
      <c r="P60" s="12">
        <v>737969.103</v>
      </c>
      <c r="Q60" s="13"/>
      <c r="R60" s="17">
        <v>33012.417000000001</v>
      </c>
      <c r="S60" s="14"/>
      <c r="T60" s="15">
        <f t="shared" si="4"/>
        <v>10.604063726348004</v>
      </c>
      <c r="U60" s="14"/>
      <c r="V60" s="15">
        <f t="shared" si="5"/>
        <v>10.665463726348005</v>
      </c>
    </row>
    <row r="61" spans="2:22" ht="15" thickBot="1" x14ac:dyDescent="0.4">
      <c r="B61" s="6">
        <f t="shared" si="6"/>
        <v>44249</v>
      </c>
      <c r="C61" s="7"/>
      <c r="D61" s="8">
        <v>4.9474999999999998</v>
      </c>
      <c r="E61" s="9"/>
      <c r="F61" s="10">
        <f t="shared" si="2"/>
        <v>4044212.9086250002</v>
      </c>
      <c r="G61" s="9"/>
      <c r="H61" s="8">
        <v>6.1400000000000003E-2</v>
      </c>
      <c r="I61" s="9"/>
      <c r="J61" s="10">
        <f t="shared" si="3"/>
        <v>50189.928770000006</v>
      </c>
      <c r="K61" s="9"/>
      <c r="L61" s="15">
        <f t="shared" si="7"/>
        <v>5.0088999999999997</v>
      </c>
      <c r="M61" s="9"/>
      <c r="N61" s="10">
        <f t="shared" si="8"/>
        <v>4094402.8373949998</v>
      </c>
      <c r="O61" s="11"/>
      <c r="P61" s="12">
        <v>817425.55</v>
      </c>
      <c r="Q61" s="13"/>
      <c r="R61" s="17">
        <v>33012.417000000001</v>
      </c>
      <c r="S61" s="14"/>
      <c r="T61" s="15">
        <f t="shared" si="4"/>
        <v>5.1557179992102453</v>
      </c>
      <c r="U61" s="14"/>
      <c r="V61" s="15">
        <f t="shared" si="5"/>
        <v>5.2171179992102452</v>
      </c>
    </row>
    <row r="62" spans="2:22" ht="15" thickBot="1" x14ac:dyDescent="0.4">
      <c r="B62" s="6">
        <f t="shared" si="6"/>
        <v>44250</v>
      </c>
      <c r="C62" s="7"/>
      <c r="D62" s="8">
        <v>11.5413</v>
      </c>
      <c r="E62" s="9"/>
      <c r="F62" s="10">
        <f t="shared" si="2"/>
        <v>9569978.6049731988</v>
      </c>
      <c r="G62" s="9"/>
      <c r="H62" s="8">
        <v>6.1400000000000003E-2</v>
      </c>
      <c r="I62" s="9"/>
      <c r="J62" s="10">
        <f t="shared" si="3"/>
        <v>50912.521669599999</v>
      </c>
      <c r="K62" s="9"/>
      <c r="L62" s="15">
        <f t="shared" si="7"/>
        <v>11.6027</v>
      </c>
      <c r="M62" s="9"/>
      <c r="N62" s="10">
        <f t="shared" si="8"/>
        <v>9620891.1266428009</v>
      </c>
      <c r="O62" s="11"/>
      <c r="P62" s="12">
        <v>829194.16399999999</v>
      </c>
      <c r="Q62" s="13"/>
      <c r="R62" s="17">
        <v>33012.417000000001</v>
      </c>
      <c r="S62" s="14"/>
      <c r="T62" s="15">
        <f t="shared" si="4"/>
        <v>12.019841752254086</v>
      </c>
      <c r="U62" s="14"/>
      <c r="V62" s="15">
        <f t="shared" si="5"/>
        <v>12.081241752254087</v>
      </c>
    </row>
    <row r="63" spans="2:22" ht="15" thickBot="1" x14ac:dyDescent="0.4">
      <c r="B63" s="6">
        <f t="shared" si="6"/>
        <v>44251</v>
      </c>
      <c r="C63" s="7"/>
      <c r="D63" s="8">
        <v>12.2591</v>
      </c>
      <c r="E63" s="9"/>
      <c r="F63" s="10">
        <f t="shared" si="2"/>
        <v>9933717.3048841003</v>
      </c>
      <c r="G63" s="9"/>
      <c r="H63" s="8">
        <v>6.1400000000000003E-2</v>
      </c>
      <c r="I63" s="9"/>
      <c r="J63" s="10">
        <f t="shared" si="3"/>
        <v>49753.264311400002</v>
      </c>
      <c r="K63" s="9"/>
      <c r="L63" s="15">
        <f t="shared" si="7"/>
        <v>12.320500000000001</v>
      </c>
      <c r="M63" s="9"/>
      <c r="N63" s="10">
        <f t="shared" si="8"/>
        <v>9983470.5691955015</v>
      </c>
      <c r="O63" s="11"/>
      <c r="P63" s="12">
        <v>810313.75100000005</v>
      </c>
      <c r="Q63" s="13"/>
      <c r="R63" s="17">
        <v>33012.417000000001</v>
      </c>
      <c r="S63" s="14"/>
      <c r="T63" s="15">
        <f t="shared" si="4"/>
        <v>12.779750748355335</v>
      </c>
      <c r="U63" s="14"/>
      <c r="V63" s="15">
        <f t="shared" si="5"/>
        <v>12.841150748355336</v>
      </c>
    </row>
    <row r="64" spans="2:22" ht="15" thickBot="1" x14ac:dyDescent="0.4">
      <c r="B64" s="6">
        <f t="shared" si="6"/>
        <v>44252</v>
      </c>
      <c r="C64" s="7"/>
      <c r="D64" s="8">
        <v>8.1989000000000001</v>
      </c>
      <c r="E64" s="9"/>
      <c r="F64" s="10">
        <f t="shared" si="2"/>
        <v>6577820.9939935002</v>
      </c>
      <c r="G64" s="9"/>
      <c r="H64" s="8">
        <v>6.1400000000000003E-2</v>
      </c>
      <c r="I64" s="9"/>
      <c r="J64" s="10">
        <f t="shared" si="3"/>
        <v>49260.048181000006</v>
      </c>
      <c r="K64" s="9"/>
      <c r="L64" s="15">
        <f t="shared" si="7"/>
        <v>8.2603000000000009</v>
      </c>
      <c r="M64" s="9"/>
      <c r="N64" s="10">
        <f t="shared" si="8"/>
        <v>6627081.0421745013</v>
      </c>
      <c r="O64" s="11"/>
      <c r="P64" s="12">
        <v>802280.91500000004</v>
      </c>
      <c r="Q64" s="13"/>
      <c r="R64" s="17">
        <v>33012.417000000001</v>
      </c>
      <c r="S64" s="14"/>
      <c r="T64" s="15">
        <f t="shared" si="4"/>
        <v>8.5507479002389886</v>
      </c>
      <c r="U64" s="14"/>
      <c r="V64" s="15">
        <f t="shared" si="5"/>
        <v>8.6121479002389894</v>
      </c>
    </row>
    <row r="65" spans="2:22" ht="15" thickBot="1" x14ac:dyDescent="0.4">
      <c r="B65" s="6">
        <f t="shared" si="6"/>
        <v>44253</v>
      </c>
      <c r="C65" s="7"/>
      <c r="D65" s="8">
        <v>4.9466999999999999</v>
      </c>
      <c r="E65" s="9"/>
      <c r="F65" s="10">
        <f t="shared" si="2"/>
        <v>3950109.9631322995</v>
      </c>
      <c r="G65" s="9"/>
      <c r="H65" s="8">
        <v>6.1400000000000003E-2</v>
      </c>
      <c r="I65" s="9"/>
      <c r="J65" s="10">
        <f t="shared" si="3"/>
        <v>49030.010256599999</v>
      </c>
      <c r="K65" s="9"/>
      <c r="L65" s="15">
        <f t="shared" si="7"/>
        <v>5.0080999999999998</v>
      </c>
      <c r="M65" s="9"/>
      <c r="N65" s="10">
        <f t="shared" si="8"/>
        <v>3999139.9733888996</v>
      </c>
      <c r="O65" s="11"/>
      <c r="P65" s="12">
        <v>798534.36899999995</v>
      </c>
      <c r="Q65" s="13"/>
      <c r="R65" s="17">
        <v>33012.417000000001</v>
      </c>
      <c r="S65" s="14"/>
      <c r="T65" s="15">
        <f t="shared" si="4"/>
        <v>5.1600218031791982</v>
      </c>
      <c r="U65" s="14"/>
      <c r="V65" s="15">
        <f t="shared" si="5"/>
        <v>5.2214218031791981</v>
      </c>
    </row>
    <row r="66" spans="2:22" ht="15" thickBot="1" x14ac:dyDescent="0.4">
      <c r="B66" s="6">
        <f t="shared" si="6"/>
        <v>44254</v>
      </c>
      <c r="C66" s="7"/>
      <c r="D66" s="8">
        <v>3.5661999999999998</v>
      </c>
      <c r="E66" s="9"/>
      <c r="F66" s="10">
        <f t="shared" si="2"/>
        <v>2625192.8257455998</v>
      </c>
      <c r="G66" s="9"/>
      <c r="H66" s="8">
        <v>6.1400000000000003E-2</v>
      </c>
      <c r="I66" s="9"/>
      <c r="J66" s="10">
        <f t="shared" si="3"/>
        <v>45198.485643200002</v>
      </c>
      <c r="K66" s="9"/>
      <c r="L66" s="15">
        <f t="shared" si="7"/>
        <v>3.6275999999999997</v>
      </c>
      <c r="M66" s="9"/>
      <c r="N66" s="10">
        <f t="shared" si="8"/>
        <v>2670391.3113887995</v>
      </c>
      <c r="O66" s="11"/>
      <c r="P66" s="12">
        <v>736131.68799999997</v>
      </c>
      <c r="Q66" s="13"/>
      <c r="R66" s="17">
        <v>33012.417000000001</v>
      </c>
      <c r="S66" s="14"/>
      <c r="T66" s="15">
        <f t="shared" si="4"/>
        <v>3.7336379957442527</v>
      </c>
      <c r="U66" s="14"/>
      <c r="V66" s="15">
        <f t="shared" si="5"/>
        <v>3.7950379957442526</v>
      </c>
    </row>
    <row r="67" spans="2:22" ht="15" thickBot="1" x14ac:dyDescent="0.4">
      <c r="B67" s="6">
        <f t="shared" si="6"/>
        <v>44255</v>
      </c>
      <c r="C67" s="7"/>
      <c r="D67" s="8">
        <v>2.6225999999999998</v>
      </c>
      <c r="E67" s="9"/>
      <c r="F67" s="10">
        <f t="shared" si="2"/>
        <v>1927848.2272829998</v>
      </c>
      <c r="G67" s="9"/>
      <c r="H67" s="8">
        <v>6.1400000000000003E-2</v>
      </c>
      <c r="I67" s="9"/>
      <c r="J67" s="10">
        <f t="shared" si="3"/>
        <v>45134.553936999997</v>
      </c>
      <c r="K67" s="9"/>
      <c r="L67" s="15">
        <f t="shared" si="7"/>
        <v>2.6839999999999997</v>
      </c>
      <c r="M67" s="9"/>
      <c r="N67" s="10">
        <f t="shared" si="8"/>
        <v>1972982.7812199998</v>
      </c>
      <c r="O67" s="11"/>
      <c r="P67" s="12">
        <v>735090.45499999996</v>
      </c>
      <c r="Q67" s="13"/>
      <c r="R67" s="17">
        <v>33012.417000000001</v>
      </c>
      <c r="S67" s="14"/>
      <c r="T67" s="15">
        <f t="shared" si="4"/>
        <v>2.7459172954260676</v>
      </c>
      <c r="U67" s="14"/>
      <c r="V67" s="15">
        <f t="shared" si="5"/>
        <v>2.8073172954260674</v>
      </c>
    </row>
    <row r="68" spans="2:22" ht="15" thickBot="1" x14ac:dyDescent="0.4">
      <c r="B68" s="6">
        <f t="shared" si="6"/>
        <v>44256</v>
      </c>
      <c r="C68" s="7"/>
      <c r="D68" s="8">
        <v>3.1223000000000001</v>
      </c>
      <c r="E68" s="9"/>
      <c r="F68" s="10">
        <f t="shared" si="2"/>
        <v>2613647.5432580002</v>
      </c>
      <c r="G68" s="9"/>
      <c r="H68" s="8">
        <v>6.1400000000000003E-2</v>
      </c>
      <c r="I68" s="9"/>
      <c r="J68" s="10">
        <f t="shared" si="3"/>
        <v>51397.354244000002</v>
      </c>
      <c r="K68" s="9"/>
      <c r="L68" s="15">
        <f t="shared" si="7"/>
        <v>3.1837</v>
      </c>
      <c r="M68" s="9"/>
      <c r="N68" s="10">
        <f t="shared" si="8"/>
        <v>2665044.897502</v>
      </c>
      <c r="O68" s="11"/>
      <c r="P68" s="12">
        <v>837090.46</v>
      </c>
      <c r="Q68" s="13"/>
      <c r="R68" s="17">
        <v>33012.417000000001</v>
      </c>
      <c r="S68" s="14"/>
      <c r="T68" s="15">
        <f t="shared" si="4"/>
        <v>3.250489882184235</v>
      </c>
      <c r="U68" s="14"/>
      <c r="V68" s="15">
        <f t="shared" si="5"/>
        <v>3.3118898821842349</v>
      </c>
    </row>
    <row r="69" spans="2:22" ht="15" thickBot="1" x14ac:dyDescent="0.4">
      <c r="B69" s="6">
        <f t="shared" si="6"/>
        <v>44257</v>
      </c>
      <c r="C69" s="7"/>
      <c r="D69" s="8">
        <v>2.6936</v>
      </c>
      <c r="E69" s="9"/>
      <c r="F69" s="10">
        <f t="shared" si="2"/>
        <v>2293367.8776735999</v>
      </c>
      <c r="G69" s="9"/>
      <c r="H69" s="8">
        <v>6.1400000000000003E-2</v>
      </c>
      <c r="I69" s="9"/>
      <c r="J69" s="10">
        <f t="shared" si="3"/>
        <v>52276.799706400001</v>
      </c>
      <c r="K69" s="9"/>
      <c r="L69" s="15">
        <f t="shared" si="7"/>
        <v>2.7549999999999999</v>
      </c>
      <c r="M69" s="9"/>
      <c r="N69" s="10">
        <f t="shared" si="8"/>
        <v>2345644.6773799998</v>
      </c>
      <c r="O69" s="11"/>
      <c r="P69" s="12">
        <v>851413.67599999998</v>
      </c>
      <c r="Q69" s="13"/>
      <c r="R69" s="17">
        <v>33012.417000000001</v>
      </c>
      <c r="S69" s="14"/>
      <c r="T69" s="15">
        <f t="shared" si="4"/>
        <v>2.802253604149942</v>
      </c>
      <c r="U69" s="14"/>
      <c r="V69" s="15">
        <f t="shared" si="5"/>
        <v>2.8636536041499419</v>
      </c>
    </row>
    <row r="70" spans="2:22" ht="15" thickBot="1" x14ac:dyDescent="0.4">
      <c r="B70" s="6">
        <f t="shared" si="6"/>
        <v>44258</v>
      </c>
      <c r="C70" s="7"/>
      <c r="D70" s="8">
        <v>1.8569</v>
      </c>
      <c r="E70" s="9"/>
      <c r="F70" s="10">
        <f t="shared" si="2"/>
        <v>1613205.4464886</v>
      </c>
      <c r="G70" s="9"/>
      <c r="H70" s="8">
        <v>6.1400000000000003E-2</v>
      </c>
      <c r="I70" s="9"/>
      <c r="J70" s="10">
        <f t="shared" si="3"/>
        <v>53342.0294116</v>
      </c>
      <c r="K70" s="9"/>
      <c r="L70" s="15">
        <f t="shared" si="7"/>
        <v>1.9182999999999999</v>
      </c>
      <c r="M70" s="9"/>
      <c r="N70" s="10">
        <f t="shared" si="8"/>
        <v>1666547.4759002</v>
      </c>
      <c r="O70" s="11"/>
      <c r="P70" s="12">
        <v>868762.69400000002</v>
      </c>
      <c r="Q70" s="13"/>
      <c r="R70" s="17">
        <v>33012.417000000001</v>
      </c>
      <c r="S70" s="14"/>
      <c r="T70" s="15">
        <f t="shared" si="4"/>
        <v>1.9302481744658757</v>
      </c>
      <c r="U70" s="14"/>
      <c r="V70" s="15">
        <f t="shared" si="5"/>
        <v>1.9916481744658756</v>
      </c>
    </row>
    <row r="71" spans="2:22" ht="15" thickBot="1" x14ac:dyDescent="0.4">
      <c r="B71" s="6">
        <f t="shared" si="6"/>
        <v>44259</v>
      </c>
      <c r="C71" s="7"/>
      <c r="D71" s="8">
        <v>4.9859</v>
      </c>
      <c r="E71" s="9"/>
      <c r="F71" s="10">
        <f t="shared" si="2"/>
        <v>4344459.5674361996</v>
      </c>
      <c r="G71" s="9"/>
      <c r="H71" s="8">
        <v>6.1400000000000003E-2</v>
      </c>
      <c r="I71" s="9"/>
      <c r="J71" s="10">
        <f t="shared" si="3"/>
        <v>53500.835845200003</v>
      </c>
      <c r="K71" s="9"/>
      <c r="L71" s="15">
        <f t="shared" si="7"/>
        <v>5.0472999999999999</v>
      </c>
      <c r="M71" s="9"/>
      <c r="N71" s="10">
        <f t="shared" si="8"/>
        <v>4397960.4032814</v>
      </c>
      <c r="O71" s="11"/>
      <c r="P71" s="12">
        <v>871349.11800000002</v>
      </c>
      <c r="Q71" s="13"/>
      <c r="R71" s="17">
        <v>33012.417000000001</v>
      </c>
      <c r="S71" s="14"/>
      <c r="T71" s="15">
        <f t="shared" si="4"/>
        <v>5.1822371157721738</v>
      </c>
      <c r="U71" s="14"/>
      <c r="V71" s="15">
        <f t="shared" si="5"/>
        <v>5.2436371157721737</v>
      </c>
    </row>
    <row r="72" spans="2:22" ht="15" thickBot="1" x14ac:dyDescent="0.4">
      <c r="B72" s="6">
        <f t="shared" si="6"/>
        <v>44260</v>
      </c>
      <c r="C72" s="7"/>
      <c r="D72" s="8">
        <v>3.5897999999999999</v>
      </c>
      <c r="E72" s="9"/>
      <c r="F72" s="10">
        <f t="shared" si="2"/>
        <v>3093875.6059992001</v>
      </c>
      <c r="G72" s="9"/>
      <c r="H72" s="8">
        <v>6.1400000000000003E-2</v>
      </c>
      <c r="I72" s="9"/>
      <c r="J72" s="10">
        <f t="shared" si="3"/>
        <v>52917.700765600006</v>
      </c>
      <c r="K72" s="9"/>
      <c r="L72" s="15">
        <f t="shared" si="7"/>
        <v>3.6511999999999998</v>
      </c>
      <c r="M72" s="9"/>
      <c r="N72" s="10">
        <f t="shared" si="8"/>
        <v>3146793.3067647996</v>
      </c>
      <c r="O72" s="11"/>
      <c r="P72" s="12">
        <v>861851.804</v>
      </c>
      <c r="Q72" s="13"/>
      <c r="R72" s="17">
        <v>33012.417000000001</v>
      </c>
      <c r="S72" s="14"/>
      <c r="T72" s="15">
        <f t="shared" si="4"/>
        <v>3.732780626168771</v>
      </c>
      <c r="U72" s="14"/>
      <c r="V72" s="15">
        <f t="shared" si="5"/>
        <v>3.7941806261687709</v>
      </c>
    </row>
    <row r="73" spans="2:22" ht="15" thickBot="1" x14ac:dyDescent="0.4">
      <c r="B73" s="6">
        <f t="shared" si="6"/>
        <v>44261</v>
      </c>
      <c r="C73" s="7"/>
      <c r="D73" s="8">
        <v>2.6175000000000002</v>
      </c>
      <c r="E73" s="9"/>
      <c r="F73" s="10">
        <f t="shared" si="2"/>
        <v>2071600.1103150002</v>
      </c>
      <c r="G73" s="9"/>
      <c r="H73" s="8">
        <v>6.1400000000000003E-2</v>
      </c>
      <c r="I73" s="9"/>
      <c r="J73" s="10">
        <f t="shared" si="3"/>
        <v>48594.554641200004</v>
      </c>
      <c r="K73" s="9"/>
      <c r="L73" s="15">
        <f t="shared" ref="L73:L98" si="9">D73+H73</f>
        <v>2.6789000000000001</v>
      </c>
      <c r="M73" s="9"/>
      <c r="N73" s="10">
        <f t="shared" ref="N73:N98" si="10">(D73+H73)*P73</f>
        <v>2120194.6649561999</v>
      </c>
      <c r="O73" s="11"/>
      <c r="P73" s="12">
        <v>791442.25800000003</v>
      </c>
      <c r="Q73" s="13"/>
      <c r="R73" s="17">
        <v>33012.417000000001</v>
      </c>
      <c r="S73" s="14"/>
      <c r="T73" s="15">
        <f t="shared" si="4"/>
        <v>2.7314327553140147</v>
      </c>
      <c r="U73" s="14"/>
      <c r="V73" s="15">
        <f t="shared" si="5"/>
        <v>2.7928327553140146</v>
      </c>
    </row>
    <row r="74" spans="2:22" ht="15" thickBot="1" x14ac:dyDescent="0.4">
      <c r="B74" s="6">
        <f t="shared" si="6"/>
        <v>44262</v>
      </c>
      <c r="C74" s="7"/>
      <c r="D74" s="8">
        <v>2.9937</v>
      </c>
      <c r="E74" s="9"/>
      <c r="F74" s="10">
        <f t="shared" ref="F74:F98" si="11">D74*P74</f>
        <v>2329040.8575144</v>
      </c>
      <c r="G74" s="9"/>
      <c r="H74" s="8">
        <v>6.1400000000000003E-2</v>
      </c>
      <c r="I74" s="9"/>
      <c r="J74" s="10">
        <f t="shared" ref="J74:J98" si="12">H74*P74</f>
        <v>47768.015716800008</v>
      </c>
      <c r="K74" s="9"/>
      <c r="L74" s="15">
        <f t="shared" si="9"/>
        <v>3.0550999999999999</v>
      </c>
      <c r="M74" s="9"/>
      <c r="N74" s="10">
        <f t="shared" si="10"/>
        <v>2376808.8732312</v>
      </c>
      <c r="O74" s="11"/>
      <c r="P74" s="12">
        <v>777980.71200000006</v>
      </c>
      <c r="Q74" s="13"/>
      <c r="R74" s="17">
        <v>33012.417000000001</v>
      </c>
      <c r="S74" s="14"/>
      <c r="T74" s="15">
        <f t="shared" ref="T74:T98" si="13">F74/(P74-R74)</f>
        <v>3.1263623876965125</v>
      </c>
      <c r="U74" s="14"/>
      <c r="V74" s="15">
        <f t="shared" ref="V74:V98" si="14">T74+H74</f>
        <v>3.1877623876965124</v>
      </c>
    </row>
    <row r="75" spans="2:22" ht="15" thickBot="1" x14ac:dyDescent="0.4">
      <c r="B75" s="6">
        <f t="shared" ref="B75:B98" si="15">B74+1</f>
        <v>44263</v>
      </c>
      <c r="C75" s="7"/>
      <c r="D75" s="8">
        <v>4.2194000000000003</v>
      </c>
      <c r="E75" s="9"/>
      <c r="F75" s="10">
        <f t="shared" si="11"/>
        <v>3603011.4151296006</v>
      </c>
      <c r="G75" s="9"/>
      <c r="H75" s="8">
        <v>6.1400000000000003E-2</v>
      </c>
      <c r="I75" s="9"/>
      <c r="J75" s="10">
        <f t="shared" si="12"/>
        <v>52430.416857600001</v>
      </c>
      <c r="K75" s="9"/>
      <c r="L75" s="15">
        <f t="shared" si="9"/>
        <v>4.2808000000000002</v>
      </c>
      <c r="M75" s="9"/>
      <c r="N75" s="10">
        <f t="shared" si="10"/>
        <v>3655441.8319872003</v>
      </c>
      <c r="O75" s="11"/>
      <c r="P75" s="12">
        <v>853915.58400000003</v>
      </c>
      <c r="Q75" s="13"/>
      <c r="R75" s="17">
        <v>33012.417000000001</v>
      </c>
      <c r="S75" s="14"/>
      <c r="T75" s="15">
        <f t="shared" si="13"/>
        <v>4.3890821231654478</v>
      </c>
      <c r="U75" s="14"/>
      <c r="V75" s="15">
        <f t="shared" si="14"/>
        <v>4.4504821231654477</v>
      </c>
    </row>
    <row r="76" spans="2:22" ht="15" thickBot="1" x14ac:dyDescent="0.4">
      <c r="B76" s="6">
        <f t="shared" si="15"/>
        <v>44264</v>
      </c>
      <c r="C76" s="7"/>
      <c r="D76" s="8">
        <v>6.4071999999999996</v>
      </c>
      <c r="E76" s="9"/>
      <c r="F76" s="10">
        <f t="shared" si="11"/>
        <v>5356649.3081807997</v>
      </c>
      <c r="G76" s="9"/>
      <c r="H76" s="8">
        <v>6.1400000000000003E-2</v>
      </c>
      <c r="I76" s="9"/>
      <c r="J76" s="10">
        <f t="shared" si="12"/>
        <v>51332.605119600004</v>
      </c>
      <c r="K76" s="9"/>
      <c r="L76" s="15">
        <f t="shared" si="9"/>
        <v>6.4685999999999995</v>
      </c>
      <c r="M76" s="9"/>
      <c r="N76" s="10">
        <f t="shared" si="10"/>
        <v>5407981.9133003997</v>
      </c>
      <c r="O76" s="11"/>
      <c r="P76" s="12">
        <v>836035.91399999999</v>
      </c>
      <c r="Q76" s="13"/>
      <c r="R76" s="17">
        <v>33012.417000000001</v>
      </c>
      <c r="S76" s="14"/>
      <c r="T76" s="15">
        <f t="shared" si="13"/>
        <v>6.6706009577460721</v>
      </c>
      <c r="U76" s="14"/>
      <c r="V76" s="15">
        <f t="shared" si="14"/>
        <v>6.732000957746072</v>
      </c>
    </row>
    <row r="77" spans="2:22" ht="15" thickBot="1" x14ac:dyDescent="0.4">
      <c r="B77" s="6">
        <f t="shared" si="15"/>
        <v>44265</v>
      </c>
      <c r="C77" s="7"/>
      <c r="D77" s="8">
        <v>11.306900000000001</v>
      </c>
      <c r="E77" s="9"/>
      <c r="F77" s="10">
        <f t="shared" si="11"/>
        <v>9861020.3141901009</v>
      </c>
      <c r="G77" s="9"/>
      <c r="H77" s="8">
        <v>6.1400000000000003E-2</v>
      </c>
      <c r="I77" s="9"/>
      <c r="J77" s="10">
        <f t="shared" si="12"/>
        <v>53548.421520600001</v>
      </c>
      <c r="K77" s="9"/>
      <c r="L77" s="15">
        <f t="shared" si="9"/>
        <v>11.368300000000001</v>
      </c>
      <c r="M77" s="9"/>
      <c r="N77" s="10">
        <f t="shared" si="10"/>
        <v>9914568.735710701</v>
      </c>
      <c r="O77" s="11"/>
      <c r="P77" s="12">
        <v>872124.12899999996</v>
      </c>
      <c r="Q77" s="13"/>
      <c r="R77" s="17">
        <v>33012.417000000001</v>
      </c>
      <c r="S77" s="14"/>
      <c r="T77" s="15">
        <f t="shared" si="13"/>
        <v>11.751737192043986</v>
      </c>
      <c r="U77" s="14"/>
      <c r="V77" s="15">
        <f t="shared" si="14"/>
        <v>11.813137192043987</v>
      </c>
    </row>
    <row r="78" spans="2:22" ht="15" thickBot="1" x14ac:dyDescent="0.4">
      <c r="B78" s="6">
        <f t="shared" si="15"/>
        <v>44266</v>
      </c>
      <c r="C78" s="7"/>
      <c r="D78" s="8">
        <v>12.106</v>
      </c>
      <c r="E78" s="9"/>
      <c r="F78" s="10">
        <f t="shared" si="11"/>
        <v>10159459.323706001</v>
      </c>
      <c r="G78" s="9"/>
      <c r="H78" s="8">
        <v>6.1400000000000003E-2</v>
      </c>
      <c r="I78" s="9"/>
      <c r="J78" s="10">
        <f t="shared" si="12"/>
        <v>51527.408101400004</v>
      </c>
      <c r="K78" s="9"/>
      <c r="L78" s="15">
        <f t="shared" si="9"/>
        <v>12.167400000000001</v>
      </c>
      <c r="M78" s="9"/>
      <c r="N78" s="10">
        <f t="shared" si="10"/>
        <v>10210986.731807401</v>
      </c>
      <c r="O78" s="11"/>
      <c r="P78" s="12">
        <v>839208.60100000002</v>
      </c>
      <c r="Q78" s="13"/>
      <c r="R78" s="17">
        <v>33012.417000000001</v>
      </c>
      <c r="S78" s="14"/>
      <c r="T78" s="15">
        <f t="shared" si="13"/>
        <v>12.601720927652023</v>
      </c>
      <c r="U78" s="14"/>
      <c r="V78" s="15">
        <f t="shared" si="14"/>
        <v>12.663120927652024</v>
      </c>
    </row>
    <row r="79" spans="2:22" ht="15" thickBot="1" x14ac:dyDescent="0.4">
      <c r="B79" s="6">
        <f t="shared" si="15"/>
        <v>44267</v>
      </c>
      <c r="C79" s="7"/>
      <c r="D79" s="8">
        <v>12.5639</v>
      </c>
      <c r="E79" s="9"/>
      <c r="F79" s="10">
        <f t="shared" si="11"/>
        <v>10498549.979037201</v>
      </c>
      <c r="G79" s="9"/>
      <c r="H79" s="8">
        <v>6.1400000000000003E-2</v>
      </c>
      <c r="I79" s="9"/>
      <c r="J79" s="10">
        <f t="shared" si="12"/>
        <v>51306.598167200005</v>
      </c>
      <c r="K79" s="9"/>
      <c r="L79" s="15">
        <f t="shared" si="9"/>
        <v>12.625300000000001</v>
      </c>
      <c r="M79" s="9"/>
      <c r="N79" s="10">
        <f t="shared" si="10"/>
        <v>10549856.577204401</v>
      </c>
      <c r="O79" s="11"/>
      <c r="P79" s="12">
        <v>835612.348</v>
      </c>
      <c r="Q79" s="13"/>
      <c r="R79" s="17">
        <v>33012.417000000001</v>
      </c>
      <c r="S79" s="14"/>
      <c r="T79" s="15">
        <f t="shared" si="13"/>
        <v>13.08067640369284</v>
      </c>
      <c r="U79" s="14"/>
      <c r="V79" s="15">
        <f t="shared" si="14"/>
        <v>13.14207640369284</v>
      </c>
    </row>
    <row r="80" spans="2:22" ht="15" thickBot="1" x14ac:dyDescent="0.4">
      <c r="B80" s="6">
        <f t="shared" si="15"/>
        <v>44268</v>
      </c>
      <c r="C80" s="7"/>
      <c r="D80" s="8">
        <v>12.5474</v>
      </c>
      <c r="E80" s="9"/>
      <c r="F80" s="10">
        <f t="shared" si="11"/>
        <v>9708638.6319895983</v>
      </c>
      <c r="G80" s="9"/>
      <c r="H80" s="8">
        <v>6.1400000000000003E-2</v>
      </c>
      <c r="I80" s="9"/>
      <c r="J80" s="10">
        <f t="shared" si="12"/>
        <v>47508.680045599998</v>
      </c>
      <c r="K80" s="9"/>
      <c r="L80" s="15">
        <f t="shared" si="9"/>
        <v>12.6088</v>
      </c>
      <c r="M80" s="9"/>
      <c r="N80" s="10">
        <f t="shared" si="10"/>
        <v>9756147.3120351993</v>
      </c>
      <c r="O80" s="11"/>
      <c r="P80" s="12">
        <v>773757.00399999996</v>
      </c>
      <c r="Q80" s="13"/>
      <c r="R80" s="17">
        <v>33012.417000000001</v>
      </c>
      <c r="S80" s="14"/>
      <c r="T80" s="15">
        <f t="shared" si="13"/>
        <v>13.106594097851435</v>
      </c>
      <c r="U80" s="14"/>
      <c r="V80" s="15">
        <f t="shared" si="14"/>
        <v>13.167994097851436</v>
      </c>
    </row>
    <row r="81" spans="2:22" ht="15" thickBot="1" x14ac:dyDescent="0.4">
      <c r="B81" s="6">
        <f t="shared" si="15"/>
        <v>44269</v>
      </c>
      <c r="C81" s="7"/>
      <c r="D81" s="8">
        <v>13.2864</v>
      </c>
      <c r="E81" s="9"/>
      <c r="F81" s="10">
        <f t="shared" si="11"/>
        <v>10119761.3957376</v>
      </c>
      <c r="G81" s="9"/>
      <c r="H81" s="8">
        <v>6.1400000000000003E-2</v>
      </c>
      <c r="I81" s="9"/>
      <c r="J81" s="10">
        <f t="shared" si="12"/>
        <v>46766.117962600001</v>
      </c>
      <c r="K81" s="9"/>
      <c r="L81" s="15">
        <f t="shared" si="9"/>
        <v>13.347800000000001</v>
      </c>
      <c r="M81" s="9"/>
      <c r="N81" s="10">
        <f t="shared" si="10"/>
        <v>10166527.5137002</v>
      </c>
      <c r="O81" s="11"/>
      <c r="P81" s="12">
        <v>761663.15899999999</v>
      </c>
      <c r="Q81" s="13"/>
      <c r="R81" s="17">
        <v>33012.417000000001</v>
      </c>
      <c r="S81" s="14"/>
      <c r="T81" s="15">
        <f t="shared" si="13"/>
        <v>13.888356674091742</v>
      </c>
      <c r="U81" s="14"/>
      <c r="V81" s="15">
        <f t="shared" si="14"/>
        <v>13.949756674091743</v>
      </c>
    </row>
    <row r="82" spans="2:22" ht="15" thickBot="1" x14ac:dyDescent="0.4">
      <c r="B82" s="6">
        <f t="shared" si="15"/>
        <v>44270</v>
      </c>
      <c r="C82" s="7"/>
      <c r="D82" s="8">
        <v>8.2362000000000002</v>
      </c>
      <c r="E82" s="9"/>
      <c r="F82" s="10">
        <f t="shared" si="11"/>
        <v>6713805.2420544</v>
      </c>
      <c r="G82" s="9"/>
      <c r="H82" s="8">
        <v>6.1400000000000003E-2</v>
      </c>
      <c r="I82" s="9"/>
      <c r="J82" s="10">
        <f t="shared" si="12"/>
        <v>50050.708076800001</v>
      </c>
      <c r="K82" s="9"/>
      <c r="L82" s="15">
        <f t="shared" si="9"/>
        <v>8.297600000000001</v>
      </c>
      <c r="M82" s="9"/>
      <c r="N82" s="10">
        <f t="shared" si="10"/>
        <v>6763855.9501312003</v>
      </c>
      <c r="O82" s="11"/>
      <c r="P82" s="12">
        <v>815158.11199999996</v>
      </c>
      <c r="Q82" s="13"/>
      <c r="R82" s="17">
        <v>33012.417000000001</v>
      </c>
      <c r="S82" s="14"/>
      <c r="T82" s="15">
        <f t="shared" si="13"/>
        <v>8.5838294386500458</v>
      </c>
      <c r="U82" s="14"/>
      <c r="V82" s="15">
        <f t="shared" si="14"/>
        <v>8.6452294386500466</v>
      </c>
    </row>
    <row r="83" spans="2:22" ht="15" thickBot="1" x14ac:dyDescent="0.4">
      <c r="B83" s="6">
        <f t="shared" si="15"/>
        <v>44271</v>
      </c>
      <c r="C83" s="7"/>
      <c r="D83" s="8">
        <v>8.2338000000000005</v>
      </c>
      <c r="E83" s="9"/>
      <c r="F83" s="10">
        <f t="shared" si="11"/>
        <v>6671946.2045580009</v>
      </c>
      <c r="G83" s="9"/>
      <c r="H83" s="8">
        <v>6.1400000000000003E-2</v>
      </c>
      <c r="I83" s="9"/>
      <c r="J83" s="10">
        <f t="shared" si="12"/>
        <v>49753.151274000003</v>
      </c>
      <c r="K83" s="9"/>
      <c r="L83" s="15">
        <f t="shared" si="9"/>
        <v>8.2952000000000012</v>
      </c>
      <c r="M83" s="9"/>
      <c r="N83" s="10">
        <f t="shared" si="10"/>
        <v>6721699.3558320012</v>
      </c>
      <c r="O83" s="11"/>
      <c r="P83" s="12">
        <v>810311.91</v>
      </c>
      <c r="Q83" s="13"/>
      <c r="R83" s="17">
        <v>33012.417000000001</v>
      </c>
      <c r="S83" s="14"/>
      <c r="T83" s="15">
        <f t="shared" si="13"/>
        <v>8.583494862202361</v>
      </c>
      <c r="U83" s="14"/>
      <c r="V83" s="15">
        <f t="shared" si="14"/>
        <v>8.6448948622023618</v>
      </c>
    </row>
    <row r="84" spans="2:22" ht="15" thickBot="1" x14ac:dyDescent="0.4">
      <c r="B84" s="6">
        <f t="shared" si="15"/>
        <v>44272</v>
      </c>
      <c r="C84" s="7"/>
      <c r="D84" s="8">
        <v>7.9192999999999998</v>
      </c>
      <c r="E84" s="9"/>
      <c r="F84" s="10">
        <f t="shared" si="11"/>
        <v>6467733.7200197</v>
      </c>
      <c r="G84" s="9"/>
      <c r="H84" s="8">
        <v>6.1400000000000003E-2</v>
      </c>
      <c r="I84" s="9"/>
      <c r="J84" s="10">
        <f t="shared" si="12"/>
        <v>50145.701060600004</v>
      </c>
      <c r="K84" s="9"/>
      <c r="L84" s="15">
        <f t="shared" si="9"/>
        <v>7.9806999999999997</v>
      </c>
      <c r="M84" s="9"/>
      <c r="N84" s="10">
        <f t="shared" si="10"/>
        <v>6517879.4210803006</v>
      </c>
      <c r="O84" s="11"/>
      <c r="P84" s="12">
        <v>816705.22900000005</v>
      </c>
      <c r="Q84" s="13"/>
      <c r="R84" s="17">
        <v>33012.417000000001</v>
      </c>
      <c r="S84" s="14"/>
      <c r="T84" s="15">
        <f t="shared" si="13"/>
        <v>8.2528940178919239</v>
      </c>
      <c r="U84" s="14"/>
      <c r="V84" s="15">
        <f t="shared" si="14"/>
        <v>8.3142940178919247</v>
      </c>
    </row>
    <row r="85" spans="2:22" ht="15" thickBot="1" x14ac:dyDescent="0.4">
      <c r="B85" s="6">
        <f t="shared" si="15"/>
        <v>44273</v>
      </c>
      <c r="C85" s="7"/>
      <c r="D85" s="8">
        <v>7.6351000000000004</v>
      </c>
      <c r="E85" s="9"/>
      <c r="F85" s="10">
        <f t="shared" si="11"/>
        <v>6274292.1338427002</v>
      </c>
      <c r="G85" s="9"/>
      <c r="H85" s="8">
        <v>6.1400000000000003E-2</v>
      </c>
      <c r="I85" s="9"/>
      <c r="J85" s="10">
        <f t="shared" si="12"/>
        <v>50456.645887799998</v>
      </c>
      <c r="K85" s="9"/>
      <c r="L85" s="15">
        <f t="shared" si="9"/>
        <v>7.6965000000000003</v>
      </c>
      <c r="M85" s="9"/>
      <c r="N85" s="10">
        <f t="shared" si="10"/>
        <v>6324748.7797304997</v>
      </c>
      <c r="O85" s="11"/>
      <c r="P85" s="12">
        <v>821769.47699999996</v>
      </c>
      <c r="Q85" s="13"/>
      <c r="R85" s="17">
        <v>33012.417000000001</v>
      </c>
      <c r="S85" s="14"/>
      <c r="T85" s="15">
        <f t="shared" si="13"/>
        <v>7.9546573362433053</v>
      </c>
      <c r="U85" s="14"/>
      <c r="V85" s="15">
        <f t="shared" si="14"/>
        <v>8.0160573362433052</v>
      </c>
    </row>
    <row r="86" spans="2:22" ht="15" thickBot="1" x14ac:dyDescent="0.4">
      <c r="B86" s="6">
        <f t="shared" si="15"/>
        <v>44274</v>
      </c>
      <c r="C86" s="7"/>
      <c r="D86" s="8">
        <v>4.0233999999999996</v>
      </c>
      <c r="E86" s="9"/>
      <c r="F86" s="10">
        <f t="shared" si="11"/>
        <v>3190594.6757741994</v>
      </c>
      <c r="G86" s="9"/>
      <c r="H86" s="8">
        <v>6.1400000000000003E-2</v>
      </c>
      <c r="I86" s="9"/>
      <c r="J86" s="10">
        <f t="shared" si="12"/>
        <v>48690.787168199997</v>
      </c>
      <c r="K86" s="9"/>
      <c r="L86" s="15">
        <f t="shared" si="9"/>
        <v>4.0847999999999995</v>
      </c>
      <c r="M86" s="9"/>
      <c r="N86" s="10">
        <f t="shared" si="10"/>
        <v>3239285.4629423996</v>
      </c>
      <c r="O86" s="11"/>
      <c r="P86" s="12">
        <v>793009.56299999997</v>
      </c>
      <c r="Q86" s="13"/>
      <c r="R86" s="17">
        <v>33012.417000000001</v>
      </c>
      <c r="S86" s="14"/>
      <c r="T86" s="15">
        <f t="shared" si="13"/>
        <v>4.1981666543971468</v>
      </c>
      <c r="U86" s="14"/>
      <c r="V86" s="15">
        <f t="shared" si="14"/>
        <v>4.2595666543971467</v>
      </c>
    </row>
    <row r="87" spans="2:22" ht="15" thickBot="1" x14ac:dyDescent="0.4">
      <c r="B87" s="6">
        <f t="shared" si="15"/>
        <v>44275</v>
      </c>
      <c r="C87" s="7"/>
      <c r="D87" s="8">
        <v>5.1578999999999997</v>
      </c>
      <c r="E87" s="9"/>
      <c r="F87" s="10">
        <f t="shared" si="11"/>
        <v>3787059.5968688997</v>
      </c>
      <c r="G87" s="9"/>
      <c r="H87" s="8">
        <v>6.1400000000000003E-2</v>
      </c>
      <c r="I87" s="9"/>
      <c r="J87" s="10">
        <f t="shared" si="12"/>
        <v>45081.420587400004</v>
      </c>
      <c r="K87" s="9"/>
      <c r="L87" s="15">
        <f t="shared" si="9"/>
        <v>5.2192999999999996</v>
      </c>
      <c r="M87" s="9"/>
      <c r="N87" s="10">
        <f t="shared" si="10"/>
        <v>3832141.0174562996</v>
      </c>
      <c r="O87" s="11"/>
      <c r="P87" s="12">
        <v>734225.09100000001</v>
      </c>
      <c r="Q87" s="13"/>
      <c r="R87" s="17">
        <v>33012.417000000001</v>
      </c>
      <c r="S87" s="14"/>
      <c r="T87" s="15">
        <f t="shared" si="13"/>
        <v>5.4007289618226437</v>
      </c>
      <c r="U87" s="14"/>
      <c r="V87" s="15">
        <f t="shared" si="14"/>
        <v>5.4621289618226436</v>
      </c>
    </row>
    <row r="88" spans="2:22" ht="15" thickBot="1" x14ac:dyDescent="0.4">
      <c r="B88" s="6">
        <f t="shared" si="15"/>
        <v>44276</v>
      </c>
      <c r="C88" s="7"/>
      <c r="D88" s="8">
        <v>6.8231000000000002</v>
      </c>
      <c r="E88" s="9"/>
      <c r="F88" s="10">
        <f t="shared" si="11"/>
        <v>4884699.6136892997</v>
      </c>
      <c r="G88" s="9"/>
      <c r="H88" s="8">
        <v>6.1400000000000003E-2</v>
      </c>
      <c r="I88" s="9"/>
      <c r="J88" s="10">
        <f t="shared" si="12"/>
        <v>43956.640864200002</v>
      </c>
      <c r="K88" s="9"/>
      <c r="L88" s="15">
        <f t="shared" si="9"/>
        <v>6.8845000000000001</v>
      </c>
      <c r="M88" s="9"/>
      <c r="N88" s="10">
        <f t="shared" si="10"/>
        <v>4928656.2545534996</v>
      </c>
      <c r="O88" s="11"/>
      <c r="P88" s="12">
        <v>715906.20299999998</v>
      </c>
      <c r="Q88" s="13"/>
      <c r="R88" s="17">
        <v>33012.417000000001</v>
      </c>
      <c r="S88" s="14"/>
      <c r="T88" s="15">
        <f t="shared" si="13"/>
        <v>7.1529419564659795</v>
      </c>
      <c r="U88" s="14"/>
      <c r="V88" s="15">
        <f t="shared" si="14"/>
        <v>7.2143419564659794</v>
      </c>
    </row>
    <row r="89" spans="2:22" ht="15" thickBot="1" x14ac:dyDescent="0.4">
      <c r="B89" s="6">
        <f t="shared" si="15"/>
        <v>44277</v>
      </c>
      <c r="C89" s="7"/>
      <c r="D89" s="8">
        <v>3.9796</v>
      </c>
      <c r="E89" s="9"/>
      <c r="F89" s="10">
        <f t="shared" si="11"/>
        <v>3131608.5059420001</v>
      </c>
      <c r="G89" s="9"/>
      <c r="H89" s="8">
        <v>6.1400000000000003E-2</v>
      </c>
      <c r="I89" s="9"/>
      <c r="J89" s="10">
        <f t="shared" si="12"/>
        <v>48316.605253000002</v>
      </c>
      <c r="K89" s="9"/>
      <c r="L89" s="15">
        <f t="shared" si="9"/>
        <v>4.0410000000000004</v>
      </c>
      <c r="M89" s="9"/>
      <c r="N89" s="10">
        <f t="shared" si="10"/>
        <v>3179925.1111950004</v>
      </c>
      <c r="O89" s="11"/>
      <c r="P89" s="12">
        <v>786915.39500000002</v>
      </c>
      <c r="Q89" s="13"/>
      <c r="R89" s="17">
        <v>33012.417000000001</v>
      </c>
      <c r="S89" s="14"/>
      <c r="T89" s="15">
        <f t="shared" si="13"/>
        <v>4.1538614348622458</v>
      </c>
      <c r="U89" s="14"/>
      <c r="V89" s="15">
        <f t="shared" si="14"/>
        <v>4.2152614348622457</v>
      </c>
    </row>
    <row r="90" spans="2:22" ht="15" thickBot="1" x14ac:dyDescent="0.4">
      <c r="B90" s="6">
        <f t="shared" si="15"/>
        <v>44278</v>
      </c>
      <c r="C90" s="7"/>
      <c r="D90" s="8">
        <v>8.2021999999999995</v>
      </c>
      <c r="E90" s="9"/>
      <c r="F90" s="10">
        <f t="shared" si="11"/>
        <v>6568304.2318985993</v>
      </c>
      <c r="G90" s="9"/>
      <c r="H90" s="8">
        <v>6.1400000000000003E-2</v>
      </c>
      <c r="I90" s="9"/>
      <c r="J90" s="10">
        <f t="shared" si="12"/>
        <v>49168.988788200004</v>
      </c>
      <c r="K90" s="9"/>
      <c r="L90" s="15">
        <f t="shared" si="9"/>
        <v>8.2636000000000003</v>
      </c>
      <c r="M90" s="9"/>
      <c r="N90" s="10">
        <f t="shared" si="10"/>
        <v>6617473.2206868008</v>
      </c>
      <c r="O90" s="11"/>
      <c r="P90" s="12">
        <v>800797.86300000001</v>
      </c>
      <c r="Q90" s="13"/>
      <c r="R90" s="17">
        <v>33012.417000000001</v>
      </c>
      <c r="S90" s="14"/>
      <c r="T90" s="15">
        <f t="shared" si="13"/>
        <v>8.5548694184268239</v>
      </c>
      <c r="U90" s="14"/>
      <c r="V90" s="15">
        <f t="shared" si="14"/>
        <v>8.6162694184268247</v>
      </c>
    </row>
    <row r="91" spans="2:22" ht="15" thickBot="1" x14ac:dyDescent="0.4">
      <c r="B91" s="6">
        <f t="shared" si="15"/>
        <v>44279</v>
      </c>
      <c r="C91" s="7"/>
      <c r="D91" s="8">
        <v>8.4168000000000003</v>
      </c>
      <c r="E91" s="9"/>
      <c r="F91" s="10">
        <f t="shared" si="11"/>
        <v>6627229.3518984001</v>
      </c>
      <c r="G91" s="9"/>
      <c r="H91" s="8">
        <v>6.1400000000000003E-2</v>
      </c>
      <c r="I91" s="9"/>
      <c r="J91" s="10">
        <f t="shared" si="12"/>
        <v>48345.200338200004</v>
      </c>
      <c r="K91" s="9"/>
      <c r="L91" s="15">
        <f t="shared" si="9"/>
        <v>8.4782000000000011</v>
      </c>
      <c r="M91" s="9"/>
      <c r="N91" s="10">
        <f t="shared" si="10"/>
        <v>6675574.5522366008</v>
      </c>
      <c r="O91" s="11"/>
      <c r="P91" s="12">
        <v>787381.11300000001</v>
      </c>
      <c r="Q91" s="13"/>
      <c r="R91" s="17">
        <v>33012.417000000001</v>
      </c>
      <c r="S91" s="14"/>
      <c r="T91" s="15">
        <f t="shared" si="13"/>
        <v>8.785133035131139</v>
      </c>
      <c r="U91" s="14"/>
      <c r="V91" s="15">
        <f t="shared" si="14"/>
        <v>8.8465330351311398</v>
      </c>
    </row>
    <row r="92" spans="2:22" ht="15" thickBot="1" x14ac:dyDescent="0.4">
      <c r="B92" s="6">
        <f t="shared" si="15"/>
        <v>44280</v>
      </c>
      <c r="C92" s="7"/>
      <c r="D92" s="8">
        <v>8.9323999999999995</v>
      </c>
      <c r="E92" s="9"/>
      <c r="F92" s="10">
        <f t="shared" si="11"/>
        <v>7021386.4443279989</v>
      </c>
      <c r="G92" s="9"/>
      <c r="H92" s="8">
        <v>6.1400000000000003E-2</v>
      </c>
      <c r="I92" s="9"/>
      <c r="J92" s="10">
        <f t="shared" si="12"/>
        <v>48263.974708000002</v>
      </c>
      <c r="K92" s="9"/>
      <c r="L92" s="15">
        <f t="shared" si="9"/>
        <v>8.9938000000000002</v>
      </c>
      <c r="M92" s="9"/>
      <c r="N92" s="10">
        <f t="shared" si="10"/>
        <v>7069650.419036</v>
      </c>
      <c r="O92" s="11"/>
      <c r="P92" s="12">
        <v>786058.22</v>
      </c>
      <c r="Q92" s="13"/>
      <c r="R92" s="17">
        <v>33012.417000000001</v>
      </c>
      <c r="S92" s="14"/>
      <c r="T92" s="15">
        <f t="shared" si="13"/>
        <v>9.3239832376145646</v>
      </c>
      <c r="U92" s="14"/>
      <c r="V92" s="15">
        <f t="shared" si="14"/>
        <v>9.3853832376145654</v>
      </c>
    </row>
    <row r="93" spans="2:22" ht="15" thickBot="1" x14ac:dyDescent="0.4">
      <c r="B93" s="6">
        <f t="shared" si="15"/>
        <v>44281</v>
      </c>
      <c r="C93" s="7"/>
      <c r="D93" s="8">
        <v>11.2804</v>
      </c>
      <c r="E93" s="9"/>
      <c r="F93" s="10">
        <f t="shared" si="11"/>
        <v>8900825.1701060012</v>
      </c>
      <c r="G93" s="9"/>
      <c r="H93" s="8">
        <v>6.1400000000000003E-2</v>
      </c>
      <c r="I93" s="9"/>
      <c r="J93" s="10">
        <f t="shared" si="12"/>
        <v>48447.809071000003</v>
      </c>
      <c r="K93" s="9"/>
      <c r="L93" s="15">
        <f t="shared" si="9"/>
        <v>11.341800000000001</v>
      </c>
      <c r="M93" s="9"/>
      <c r="N93" s="10">
        <f t="shared" si="10"/>
        <v>8949272.9791770019</v>
      </c>
      <c r="O93" s="11"/>
      <c r="P93" s="12">
        <v>789052.26500000001</v>
      </c>
      <c r="Q93" s="13"/>
      <c r="R93" s="17">
        <v>33012.417000000001</v>
      </c>
      <c r="S93" s="14"/>
      <c r="T93" s="15">
        <f t="shared" si="13"/>
        <v>11.772957726569462</v>
      </c>
      <c r="U93" s="14"/>
      <c r="V93" s="15">
        <f t="shared" si="14"/>
        <v>11.834357726569463</v>
      </c>
    </row>
    <row r="94" spans="2:22" ht="15" thickBot="1" x14ac:dyDescent="0.4">
      <c r="B94" s="6">
        <f t="shared" si="15"/>
        <v>44282</v>
      </c>
      <c r="C94" s="7"/>
      <c r="D94" s="8">
        <v>11.975300000000001</v>
      </c>
      <c r="E94" s="9"/>
      <c r="F94" s="10">
        <f t="shared" si="11"/>
        <v>8756286.0579397008</v>
      </c>
      <c r="G94" s="9"/>
      <c r="H94" s="8">
        <v>6.1400000000000003E-2</v>
      </c>
      <c r="I94" s="9"/>
      <c r="J94" s="10">
        <f t="shared" si="12"/>
        <v>44895.4067086</v>
      </c>
      <c r="K94" s="9"/>
      <c r="L94" s="15">
        <f t="shared" si="9"/>
        <v>12.036700000000002</v>
      </c>
      <c r="M94" s="9"/>
      <c r="N94" s="10">
        <f t="shared" si="10"/>
        <v>8801181.4646483008</v>
      </c>
      <c r="O94" s="11"/>
      <c r="P94" s="12">
        <v>731195.549</v>
      </c>
      <c r="Q94" s="13"/>
      <c r="R94" s="17">
        <v>33012.417000000001</v>
      </c>
      <c r="S94" s="14"/>
      <c r="T94" s="15">
        <f t="shared" si="13"/>
        <v>12.541531951447519</v>
      </c>
      <c r="U94" s="14"/>
      <c r="V94" s="15">
        <f t="shared" si="14"/>
        <v>12.60293195144752</v>
      </c>
    </row>
    <row r="95" spans="2:22" ht="15" thickBot="1" x14ac:dyDescent="0.4">
      <c r="B95" s="6">
        <f t="shared" si="15"/>
        <v>44283</v>
      </c>
      <c r="C95" s="7"/>
      <c r="D95" s="8">
        <v>15.241</v>
      </c>
      <c r="E95" s="9"/>
      <c r="F95" s="10">
        <f t="shared" si="11"/>
        <v>10666320.956104999</v>
      </c>
      <c r="G95" s="9"/>
      <c r="H95" s="8">
        <v>6.1400000000000003E-2</v>
      </c>
      <c r="I95" s="9"/>
      <c r="J95" s="10">
        <f t="shared" si="12"/>
        <v>42970.415767000006</v>
      </c>
      <c r="K95" s="9"/>
      <c r="L95" s="15">
        <f t="shared" si="9"/>
        <v>15.3024</v>
      </c>
      <c r="M95" s="9"/>
      <c r="N95" s="10">
        <f t="shared" si="10"/>
        <v>10709291.371872</v>
      </c>
      <c r="O95" s="11"/>
      <c r="P95" s="12">
        <v>699843.90500000003</v>
      </c>
      <c r="Q95" s="13"/>
      <c r="R95" s="17">
        <v>33012.417000000001</v>
      </c>
      <c r="S95" s="14"/>
      <c r="T95" s="15">
        <f t="shared" si="13"/>
        <v>15.995526828068742</v>
      </c>
      <c r="U95" s="14"/>
      <c r="V95" s="15">
        <f t="shared" si="14"/>
        <v>16.056926828068743</v>
      </c>
    </row>
    <row r="96" spans="2:22" ht="15" thickBot="1" x14ac:dyDescent="0.4">
      <c r="B96" s="6">
        <f t="shared" si="15"/>
        <v>44284</v>
      </c>
      <c r="C96" s="7"/>
      <c r="D96" s="8">
        <v>12.943300000000001</v>
      </c>
      <c r="E96" s="9"/>
      <c r="F96" s="10">
        <f t="shared" si="11"/>
        <v>9768654.2384863012</v>
      </c>
      <c r="G96" s="9"/>
      <c r="H96" s="8">
        <v>6.1400000000000003E-2</v>
      </c>
      <c r="I96" s="9"/>
      <c r="J96" s="10">
        <f t="shared" si="12"/>
        <v>46340.220055400001</v>
      </c>
      <c r="K96" s="9"/>
      <c r="L96" s="15">
        <f t="shared" si="9"/>
        <v>13.004700000000001</v>
      </c>
      <c r="M96" s="9"/>
      <c r="N96" s="10">
        <f t="shared" si="10"/>
        <v>9814994.4585417006</v>
      </c>
      <c r="O96" s="11"/>
      <c r="P96" s="12">
        <v>754726.71100000001</v>
      </c>
      <c r="Q96" s="13"/>
      <c r="R96" s="17">
        <v>33012.417000000001</v>
      </c>
      <c r="S96" s="14"/>
      <c r="T96" s="15">
        <f t="shared" si="13"/>
        <v>13.535348156047885</v>
      </c>
      <c r="U96" s="14"/>
      <c r="V96" s="15">
        <f t="shared" si="14"/>
        <v>13.596748156047886</v>
      </c>
    </row>
    <row r="97" spans="2:22" ht="15" thickBot="1" x14ac:dyDescent="0.4">
      <c r="B97" s="6">
        <f t="shared" si="15"/>
        <v>44285</v>
      </c>
      <c r="C97" s="7"/>
      <c r="D97" s="8">
        <v>7.1074000000000002</v>
      </c>
      <c r="E97" s="9"/>
      <c r="F97" s="10">
        <f t="shared" si="11"/>
        <v>5183356.0231886003</v>
      </c>
      <c r="G97" s="9"/>
      <c r="H97" s="8">
        <v>6.1400000000000003E-2</v>
      </c>
      <c r="I97" s="9"/>
      <c r="J97" s="10">
        <f t="shared" si="12"/>
        <v>44778.408394600003</v>
      </c>
      <c r="K97" s="9"/>
      <c r="L97" s="15">
        <f t="shared" si="9"/>
        <v>7.1688000000000001</v>
      </c>
      <c r="M97" s="9"/>
      <c r="N97" s="10">
        <f t="shared" si="10"/>
        <v>5228134.4315831997</v>
      </c>
      <c r="O97" s="11"/>
      <c r="P97" s="12">
        <v>729290.03899999999</v>
      </c>
      <c r="Q97" s="13"/>
      <c r="R97" s="17">
        <v>33012.417000000001</v>
      </c>
      <c r="S97" s="14"/>
      <c r="T97" s="15">
        <f t="shared" si="13"/>
        <v>7.4443811770078696</v>
      </c>
      <c r="U97" s="14"/>
      <c r="V97" s="15">
        <f t="shared" si="14"/>
        <v>7.5057811770078695</v>
      </c>
    </row>
    <row r="98" spans="2:22" ht="15" thickBot="1" x14ac:dyDescent="0.4">
      <c r="B98" s="6">
        <f t="shared" si="15"/>
        <v>44286</v>
      </c>
      <c r="C98" s="7"/>
      <c r="D98" s="8">
        <v>5.3293999999999997</v>
      </c>
      <c r="E98" s="9"/>
      <c r="F98" s="10">
        <f t="shared" si="11"/>
        <v>3845792.4827495995</v>
      </c>
      <c r="G98" s="9"/>
      <c r="H98" s="8">
        <v>6.1400000000000003E-2</v>
      </c>
      <c r="I98" s="9"/>
      <c r="J98" s="10">
        <f t="shared" si="12"/>
        <v>44307.362637600003</v>
      </c>
      <c r="K98" s="9"/>
      <c r="L98" s="15">
        <f t="shared" si="9"/>
        <v>5.3907999999999996</v>
      </c>
      <c r="M98" s="9"/>
      <c r="N98" s="10">
        <f t="shared" si="10"/>
        <v>3890099.8453871994</v>
      </c>
      <c r="O98" s="11"/>
      <c r="P98" s="12">
        <v>721618.28399999999</v>
      </c>
      <c r="Q98" s="13"/>
      <c r="R98" s="17">
        <v>33012.417000000001</v>
      </c>
      <c r="S98" s="14"/>
      <c r="T98" s="15">
        <f t="shared" si="13"/>
        <v>5.5848964800493048</v>
      </c>
      <c r="U98" s="14"/>
      <c r="V98" s="15">
        <f t="shared" si="14"/>
        <v>5.6462964800493047</v>
      </c>
    </row>
    <row r="99" spans="2:22" ht="15" thickBot="1" x14ac:dyDescent="0.4"/>
    <row r="100" spans="2:22" ht="15" thickBot="1" x14ac:dyDescent="0.4">
      <c r="B100" s="6" t="s">
        <v>7</v>
      </c>
      <c r="D100" s="8">
        <f>F100/P100</f>
        <v>7.4230602968275878</v>
      </c>
      <c r="F100" s="10">
        <f>SUM(F9:F98)</f>
        <v>567496161.66664338</v>
      </c>
      <c r="G100" s="20"/>
      <c r="H100" s="8">
        <f>J100/P100</f>
        <v>6.1400000000000024E-2</v>
      </c>
      <c r="J100" s="10">
        <f>SUM(J9:J98)</f>
        <v>4694056.4851970011</v>
      </c>
      <c r="L100" s="15">
        <f>N100/P100</f>
        <v>7.4844602968275877</v>
      </c>
      <c r="N100" s="10">
        <f>SUM(N9:N98)</f>
        <v>572190218.15184033</v>
      </c>
      <c r="P100" s="12">
        <f>SUM(P9:P98)</f>
        <v>76450431.354999989</v>
      </c>
      <c r="R100" s="12">
        <f>SUM(R9:R98)</f>
        <v>2971117.5299999947</v>
      </c>
      <c r="S100" s="14"/>
      <c r="T100" s="15">
        <f>F100/(P100-R100)</f>
        <v>7.7232098685380377</v>
      </c>
      <c r="U100" s="14"/>
      <c r="V100" s="15">
        <f>T100+H100</f>
        <v>7.7846098685380376</v>
      </c>
    </row>
    <row r="101" spans="2:22" x14ac:dyDescent="0.35">
      <c r="R101" s="19"/>
      <c r="S101" s="19"/>
      <c r="T101" s="19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CfD_GEE_Reconciliation</vt:lpstr>
      <vt:lpstr>CfD_GEE_Reconciliation!Print_Area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Garner, Tom</dc:creator>
  <cp:lastModifiedBy>Jones, Sarah</cp:lastModifiedBy>
  <cp:lastPrinted>2021-11-10T12:24:34Z</cp:lastPrinted>
  <dcterms:created xsi:type="dcterms:W3CDTF">2021-11-10T12:16:23Z</dcterms:created>
  <dcterms:modified xsi:type="dcterms:W3CDTF">2022-04-29T11:11:12Z</dcterms:modified>
</cp:coreProperties>
</file>