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STING\12. Website Updates\2023\11 Nov\Pre Submission Validation\"/>
    </mc:Choice>
  </mc:AlternateContent>
  <xr:revisionPtr revIDLastSave="0" documentId="8_{45D0794D-7E40-4949-B4CF-5EAAB93D6A54}" xr6:coauthVersionLast="47" xr6:coauthVersionMax="47" xr10:uidLastSave="{00000000-0000-0000-0000-000000000000}"/>
  <bookViews>
    <workbookView xWindow="-120" yWindow="-120" windowWidth="25440" windowHeight="15270" xr2:uid="{E24DB074-E6BE-4D3D-ACBC-D25026D7DB81}"/>
  </bookViews>
  <sheets>
    <sheet name="CfD_GEE_Reconciliation" sheetId="1" r:id="rId1"/>
  </sheets>
  <definedNames>
    <definedName name="DME_LocalFile" hidden="1">"True"</definedName>
    <definedName name="EndDate">#REF!</definedName>
    <definedName name="InterimRate">#REF!</definedName>
    <definedName name="LevyPeriod">#REF!</definedName>
    <definedName name="_xlnm.Print_Area" localSheetId="0">CfD_GEE_Reconciliation!$A$1:$Y$101</definedName>
    <definedName name="ReserveFund">#REF!</definedName>
    <definedName name="StartD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7" i="1" l="1"/>
  <c r="N98" i="1"/>
  <c r="L97" i="1"/>
  <c r="L98" i="1"/>
  <c r="J97" i="1"/>
  <c r="J98" i="1"/>
  <c r="F97" i="1"/>
  <c r="T97" i="1" s="1"/>
  <c r="V97" i="1" s="1"/>
  <c r="F98" i="1"/>
  <c r="T98" i="1" s="1"/>
  <c r="V98" i="1" s="1"/>
  <c r="P102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9" i="1"/>
  <c r="N100" i="1"/>
  <c r="F9" i="1"/>
  <c r="T9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9" i="1"/>
  <c r="F100" i="1"/>
  <c r="N102" i="1" l="1"/>
  <c r="R102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9" i="1"/>
  <c r="J100" i="1"/>
  <c r="J9" i="1"/>
  <c r="T100" i="1" l="1"/>
  <c r="V100" i="1" s="1"/>
  <c r="T90" i="1"/>
  <c r="V90" i="1" s="1"/>
  <c r="T86" i="1"/>
  <c r="V86" i="1" s="1"/>
  <c r="T82" i="1"/>
  <c r="V82" i="1" s="1"/>
  <c r="T74" i="1"/>
  <c r="V74" i="1" s="1"/>
  <c r="T70" i="1"/>
  <c r="V70" i="1" s="1"/>
  <c r="T66" i="1"/>
  <c r="V66" i="1" s="1"/>
  <c r="T58" i="1"/>
  <c r="V58" i="1" s="1"/>
  <c r="T54" i="1"/>
  <c r="V54" i="1" s="1"/>
  <c r="T50" i="1"/>
  <c r="V50" i="1" s="1"/>
  <c r="T42" i="1"/>
  <c r="V42" i="1" s="1"/>
  <c r="T38" i="1"/>
  <c r="V38" i="1" s="1"/>
  <c r="T34" i="1"/>
  <c r="V34" i="1" s="1"/>
  <c r="T26" i="1"/>
  <c r="V26" i="1" s="1"/>
  <c r="T22" i="1"/>
  <c r="V22" i="1" s="1"/>
  <c r="T18" i="1"/>
  <c r="V18" i="1" s="1"/>
  <c r="T14" i="1"/>
  <c r="V14" i="1" s="1"/>
  <c r="T10" i="1"/>
  <c r="V10" i="1" s="1"/>
  <c r="T95" i="1"/>
  <c r="V95" i="1" s="1"/>
  <c r="T83" i="1"/>
  <c r="V83" i="1" s="1"/>
  <c r="T67" i="1"/>
  <c r="V67" i="1" s="1"/>
  <c r="T59" i="1"/>
  <c r="V59" i="1" s="1"/>
  <c r="T47" i="1"/>
  <c r="V47" i="1" s="1"/>
  <c r="T31" i="1"/>
  <c r="V31" i="1" s="1"/>
  <c r="T15" i="1"/>
  <c r="V15" i="1" s="1"/>
  <c r="T99" i="1"/>
  <c r="V99" i="1" s="1"/>
  <c r="T93" i="1"/>
  <c r="V93" i="1" s="1"/>
  <c r="T89" i="1"/>
  <c r="V89" i="1" s="1"/>
  <c r="T85" i="1"/>
  <c r="V85" i="1" s="1"/>
  <c r="T81" i="1"/>
  <c r="V81" i="1" s="1"/>
  <c r="T77" i="1"/>
  <c r="V77" i="1" s="1"/>
  <c r="T73" i="1"/>
  <c r="V73" i="1" s="1"/>
  <c r="T69" i="1"/>
  <c r="V69" i="1" s="1"/>
  <c r="T65" i="1"/>
  <c r="V65" i="1" s="1"/>
  <c r="T61" i="1"/>
  <c r="V61" i="1" s="1"/>
  <c r="T57" i="1"/>
  <c r="V57" i="1" s="1"/>
  <c r="T53" i="1"/>
  <c r="V53" i="1" s="1"/>
  <c r="T49" i="1"/>
  <c r="V49" i="1" s="1"/>
  <c r="T45" i="1"/>
  <c r="V45" i="1" s="1"/>
  <c r="T41" i="1"/>
  <c r="V41" i="1" s="1"/>
  <c r="T37" i="1"/>
  <c r="V37" i="1" s="1"/>
  <c r="T33" i="1"/>
  <c r="V33" i="1" s="1"/>
  <c r="T29" i="1"/>
  <c r="V29" i="1" s="1"/>
  <c r="T25" i="1"/>
  <c r="V25" i="1" s="1"/>
  <c r="T21" i="1"/>
  <c r="V21" i="1" s="1"/>
  <c r="T17" i="1"/>
  <c r="V17" i="1" s="1"/>
  <c r="T13" i="1"/>
  <c r="V13" i="1" s="1"/>
  <c r="V9" i="1"/>
  <c r="T91" i="1"/>
  <c r="V91" i="1" s="1"/>
  <c r="T79" i="1"/>
  <c r="V79" i="1" s="1"/>
  <c r="T71" i="1"/>
  <c r="V71" i="1" s="1"/>
  <c r="T55" i="1"/>
  <c r="V55" i="1" s="1"/>
  <c r="T43" i="1"/>
  <c r="V43" i="1" s="1"/>
  <c r="T27" i="1"/>
  <c r="V27" i="1" s="1"/>
  <c r="T19" i="1"/>
  <c r="V19" i="1" s="1"/>
  <c r="T96" i="1"/>
  <c r="V96" i="1" s="1"/>
  <c r="T92" i="1"/>
  <c r="V92" i="1" s="1"/>
  <c r="T88" i="1"/>
  <c r="V88" i="1" s="1"/>
  <c r="T84" i="1"/>
  <c r="V84" i="1" s="1"/>
  <c r="T80" i="1"/>
  <c r="V80" i="1" s="1"/>
  <c r="T76" i="1"/>
  <c r="V76" i="1" s="1"/>
  <c r="T72" i="1"/>
  <c r="V72" i="1" s="1"/>
  <c r="T68" i="1"/>
  <c r="V68" i="1" s="1"/>
  <c r="T64" i="1"/>
  <c r="V64" i="1" s="1"/>
  <c r="T60" i="1"/>
  <c r="V60" i="1" s="1"/>
  <c r="T56" i="1"/>
  <c r="V56" i="1" s="1"/>
  <c r="T52" i="1"/>
  <c r="V52" i="1" s="1"/>
  <c r="T48" i="1"/>
  <c r="V48" i="1" s="1"/>
  <c r="T44" i="1"/>
  <c r="V44" i="1" s="1"/>
  <c r="T40" i="1"/>
  <c r="V40" i="1" s="1"/>
  <c r="T36" i="1"/>
  <c r="V36" i="1" s="1"/>
  <c r="T32" i="1"/>
  <c r="V32" i="1" s="1"/>
  <c r="T28" i="1"/>
  <c r="V28" i="1" s="1"/>
  <c r="T24" i="1"/>
  <c r="V24" i="1" s="1"/>
  <c r="T20" i="1"/>
  <c r="V20" i="1" s="1"/>
  <c r="T16" i="1"/>
  <c r="V16" i="1" s="1"/>
  <c r="T12" i="1"/>
  <c r="V12" i="1" s="1"/>
  <c r="T87" i="1"/>
  <c r="V87" i="1" s="1"/>
  <c r="T75" i="1"/>
  <c r="V75" i="1" s="1"/>
  <c r="T63" i="1"/>
  <c r="V63" i="1" s="1"/>
  <c r="T51" i="1"/>
  <c r="V51" i="1" s="1"/>
  <c r="T39" i="1"/>
  <c r="V39" i="1" s="1"/>
  <c r="T35" i="1"/>
  <c r="V35" i="1" s="1"/>
  <c r="T23" i="1"/>
  <c r="V23" i="1" s="1"/>
  <c r="T11" i="1"/>
  <c r="V11" i="1" s="1"/>
  <c r="J102" i="1"/>
  <c r="H102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9" i="1"/>
  <c r="L100" i="1"/>
  <c r="L9" i="1"/>
  <c r="T30" i="1" l="1"/>
  <c r="V30" i="1" s="1"/>
  <c r="T46" i="1"/>
  <c r="V46" i="1" s="1"/>
  <c r="T62" i="1"/>
  <c r="V62" i="1" s="1"/>
  <c r="T78" i="1"/>
  <c r="V78" i="1" s="1"/>
  <c r="T94" i="1"/>
  <c r="V94" i="1" s="1"/>
  <c r="L102" i="1" l="1"/>
  <c r="Z9" i="1"/>
  <c r="F102" i="1"/>
  <c r="D102" i="1" l="1"/>
  <c r="T102" i="1"/>
  <c r="V102" i="1" s="1"/>
  <c r="X9" i="1" s="1"/>
  <c r="AB9" i="1" s="1"/>
</calcChain>
</file>

<file path=xl/sharedStrings.xml><?xml version="1.0" encoding="utf-8"?>
<sst xmlns="http://schemas.openxmlformats.org/spreadsheetml/2006/main" count="18" uniqueCount="18">
  <si>
    <t>CfD Actual Rates - GEE Volume Reconciliation</t>
  </si>
  <si>
    <t>1st October 2022 to 31st December 2022</t>
  </si>
  <si>
    <t>* The information has been downloaded from the LCCC website published 17th October 2023</t>
  </si>
  <si>
    <t>Date</t>
  </si>
  <si>
    <t xml:space="preserve">Reconciled Daily Levy Rate (£/MWh) </t>
  </si>
  <si>
    <t>Reconciled Daily Levy (£)</t>
  </si>
  <si>
    <t>CfD Operational Cost Rate
(£/MWh)</t>
  </si>
  <si>
    <t>CfD Operational Cost
(£)</t>
  </si>
  <si>
    <t>CfD Quarterly Reconciliation
(£/MWh)</t>
  </si>
  <si>
    <t>Total CfD Cost (£)</t>
  </si>
  <si>
    <t>Reconciled Eligible Demand (MWh) excluding GEE</t>
  </si>
  <si>
    <t>Reconciled Green Exempt Volume (MWh) *</t>
  </si>
  <si>
    <t>Reconciled Daily Levy Rate including GEE (£/MWh)</t>
  </si>
  <si>
    <t>Total CfD Rate
(£/MWh) including GEE</t>
  </si>
  <si>
    <t>Revised Quarterly Demand Weighted Rate
(£/MWh)</t>
  </si>
  <si>
    <t>Previous Quarterly Demand Weighted Rate
(£/MWh)</t>
  </si>
  <si>
    <t>GEE volume impact
(£/MWh)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</si>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</sst>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"/>
    <numFmt numFmtId="166" formatCode="_(&quot;£&quot;* #,##0.00_);_(&quot;£&quot;* \(#,##0.00\);_(&quot;£&quot;* &quot;-&quot;??_);_(@_)"/>
    <numFmt numFmtId="167" formatCode="&quot;£&quot;#,##0"/>
    <numFmt numFmtId="168" formatCode="#,##0.000"/>
    <numFmt numFmtId="169" formatCode="#,##0.00000"/>
    <numFmt numFmtId="170" formatCode="&quot;£&quot;#,##0.00"/>
    <numFmt numFmtId="171" formatCode="#,##0.000000"/>
  </numFmts>
  <fonts count="1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A7D00"/>
      <name val="Arial"/>
      <family val="2"/>
    </font>
    <font>
      <sz val="11"/>
      <color rgb="FF002F5F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CC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4" fillId="0" borderId="0"/>
    <xf numFmtId="0" fontId="6" fillId="4" borderId="3"/>
    <xf numFmtId="0" fontId="9" fillId="6" borderId="1"/>
  </cellStyleXfs>
  <cellXfs count="25">
    <xf numFmtId="0" fontId="0" fillId="0" borderId="0" xfId="0"/>
    <xf numFmtId="0" fontId="3" fillId="2" borderId="0" xfId="0" applyFont="1" applyFill="1"/>
    <xf numFmtId="0" fontId="5" fillId="3" borderId="2" xfId="3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3" applyFont="1" applyFill="1" applyAlignment="1">
      <alignment horizontal="center" vertical="center" wrapText="1"/>
    </xf>
    <xf numFmtId="14" fontId="10" fillId="2" borderId="0" xfId="5" applyNumberFormat="1" applyFont="1" applyFill="1" applyBorder="1" applyAlignment="1">
      <alignment horizontal="center"/>
    </xf>
    <xf numFmtId="165" fontId="10" fillId="2" borderId="0" xfId="5" applyNumberFormat="1" applyFont="1" applyFill="1" applyBorder="1" applyAlignment="1">
      <alignment horizontal="center"/>
    </xf>
    <xf numFmtId="167" fontId="10" fillId="5" borderId="2" xfId="2" applyNumberFormat="1" applyFont="1" applyFill="1" applyBorder="1" applyAlignment="1">
      <alignment horizontal="center"/>
    </xf>
    <xf numFmtId="167" fontId="10" fillId="2" borderId="0" xfId="2" applyNumberFormat="1" applyFont="1" applyFill="1" applyBorder="1" applyAlignment="1">
      <alignment horizontal="center"/>
    </xf>
    <xf numFmtId="3" fontId="10" fillId="2" borderId="0" xfId="1" applyNumberFormat="1" applyFont="1" applyFill="1" applyBorder="1" applyAlignment="1">
      <alignment horizontal="center"/>
    </xf>
    <xf numFmtId="3" fontId="10" fillId="2" borderId="0" xfId="5" applyNumberFormat="1" applyFont="1" applyFill="1" applyBorder="1" applyAlignment="1">
      <alignment horizontal="center"/>
    </xf>
    <xf numFmtId="168" fontId="10" fillId="5" borderId="2" xfId="5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14" fontId="1" fillId="5" borderId="4" xfId="3" applyNumberFormat="1" applyFont="1" applyFill="1" applyBorder="1" applyAlignment="1">
      <alignment horizontal="center" vertical="center"/>
    </xf>
    <xf numFmtId="165" fontId="1" fillId="7" borderId="5" xfId="3" applyNumberFormat="1" applyFont="1" applyFill="1" applyBorder="1" applyAlignment="1">
      <alignment horizontal="center" vertical="center" wrapText="1"/>
    </xf>
    <xf numFmtId="3" fontId="1" fillId="7" borderId="5" xfId="1" applyNumberFormat="1" applyFont="1" applyFill="1" applyBorder="1" applyAlignment="1">
      <alignment horizontal="center" vertical="center" wrapText="1"/>
    </xf>
    <xf numFmtId="3" fontId="1" fillId="7" borderId="2" xfId="1" applyNumberFormat="1" applyFont="1" applyFill="1" applyBorder="1" applyAlignment="1">
      <alignment horizontal="center" vertical="center" wrapText="1"/>
    </xf>
    <xf numFmtId="168" fontId="1" fillId="5" borderId="2" xfId="1" applyNumberFormat="1" applyFont="1" applyFill="1" applyBorder="1" applyAlignment="1">
      <alignment horizontal="center" vertical="center" wrapText="1"/>
    </xf>
    <xf numFmtId="168" fontId="1" fillId="2" borderId="0" xfId="0" applyNumberFormat="1" applyFont="1" applyFill="1"/>
    <xf numFmtId="171" fontId="1" fillId="2" borderId="0" xfId="0" applyNumberFormat="1" applyFont="1" applyFill="1"/>
    <xf numFmtId="170" fontId="1" fillId="2" borderId="0" xfId="0" applyNumberFormat="1" applyFont="1" applyFill="1"/>
    <xf numFmtId="165" fontId="1" fillId="2" borderId="0" xfId="0" applyNumberFormat="1" applyFont="1" applyFill="1"/>
    <xf numFmtId="169" fontId="1" fillId="2" borderId="0" xfId="0" applyNumberFormat="1" applyFont="1" applyFill="1"/>
  </cellXfs>
  <cellStyles count="6">
    <cellStyle name="Calculation 2 2" xfId="4" xr:uid="{30ADF1F2-79E3-4DE3-B76B-AF2CC8CB1E74}"/>
    <cellStyle name="Calculation 5" xfId="5" xr:uid="{39A2E922-5019-4498-BDD1-AB993E2E2B74}"/>
    <cellStyle name="Comma" xfId="1" builtinId="3"/>
    <cellStyle name="Currency" xfId="2" builtinId="4"/>
    <cellStyle name="Normal" xfId="0" builtinId="0"/>
    <cellStyle name="Normal 214 2" xfId="3" xr:uid="{2545C454-E464-4EDA-81F4-A5A14EED9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1308047</xdr:colOff>
      <xdr:row>1</xdr:row>
      <xdr:rowOff>0</xdr:rowOff>
    </xdr:from>
    <xdr:to>
      <xdr:col>22</xdr:col>
      <xdr:colOff>2881</xdr:colOff>
      <xdr:row>2</xdr:row>
      <xdr:rowOff>1174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2F4F85-C2B9-447F-8F2C-176C033FF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0807" y="182880"/>
          <a:ext cx="5173477" cy="465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D050-AEF8-4071-B762-C895105A6EC6}">
  <sheetPr>
    <pageSetUpPr fitToPage="1"/>
  </sheetPr>
  <dimension ref="B2:AD103"/>
  <sheetViews>
    <sheetView tabSelected="1" zoomScale="85" zoomScaleNormal="85" workbookViewId="0">
      <selection activeCell="B5" sqref="B5"/>
    </sheetView>
  </sheetViews>
  <sheetFormatPr defaultColWidth="9.140625" defaultRowHeight="15" x14ac:dyDescent="0.25"/>
  <cols>
    <col min="1" max="1" width="2.7109375" style="1" customWidth="1"/>
    <col min="2" max="2" width="22.85546875" style="1" customWidth="1"/>
    <col min="3" max="3" width="1.28515625" style="1" customWidth="1"/>
    <col min="4" max="4" width="22.85546875" style="1" customWidth="1"/>
    <col min="5" max="5" width="1.28515625" style="1" customWidth="1"/>
    <col min="6" max="6" width="22.85546875" style="1" customWidth="1"/>
    <col min="7" max="7" width="1.28515625" style="1" customWidth="1"/>
    <col min="8" max="8" width="22.85546875" style="1" customWidth="1"/>
    <col min="9" max="9" width="1.28515625" style="1" customWidth="1"/>
    <col min="10" max="10" width="22.85546875" style="1" customWidth="1"/>
    <col min="11" max="11" width="1.42578125" style="1" customWidth="1"/>
    <col min="12" max="12" width="22.85546875" style="1" customWidth="1"/>
    <col min="13" max="13" width="1.42578125" style="1" customWidth="1"/>
    <col min="14" max="14" width="22.85546875" style="1" customWidth="1"/>
    <col min="15" max="15" width="1.42578125" style="1" customWidth="1"/>
    <col min="16" max="16" width="22.85546875" style="1" customWidth="1"/>
    <col min="17" max="17" width="1.42578125" style="1" customWidth="1"/>
    <col min="18" max="18" width="22.85546875" style="1" customWidth="1"/>
    <col min="19" max="19" width="1.28515625" style="1" customWidth="1"/>
    <col min="20" max="20" width="22.85546875" style="1" customWidth="1"/>
    <col min="21" max="21" width="1.42578125" style="1" customWidth="1"/>
    <col min="22" max="22" width="21.7109375" style="1" customWidth="1"/>
    <col min="23" max="23" width="2.7109375" style="1" customWidth="1"/>
    <col min="24" max="24" width="21.7109375" style="1" customWidth="1"/>
    <col min="25" max="25" width="1.42578125" style="1" customWidth="1"/>
    <col min="26" max="26" width="21.7109375" style="1" customWidth="1"/>
    <col min="27" max="27" width="1.42578125" style="1" customWidth="1"/>
    <col min="28" max="28" width="21.7109375" style="1" customWidth="1"/>
    <col min="29" max="29" width="2.85546875" style="1" customWidth="1"/>
    <col min="30" max="30" width="18.5703125" style="1" customWidth="1"/>
    <col min="31" max="16384" width="9.140625" style="1"/>
  </cols>
  <sheetData>
    <row r="2" spans="2:30" ht="36" x14ac:dyDescent="0.55000000000000004">
      <c r="B2" s="13" t="s">
        <v>0</v>
      </c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2:30" x14ac:dyDescent="0.25"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5" spans="2:30" x14ac:dyDescent="0.25"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2:30" ht="15.75" thickBot="1" x14ac:dyDescent="0.3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2:30" s="4" customFormat="1" ht="54.75" customHeight="1" thickBot="1" x14ac:dyDescent="0.3">
      <c r="B7" s="2" t="s">
        <v>3</v>
      </c>
      <c r="C7" s="3"/>
      <c r="D7" s="2" t="s">
        <v>4</v>
      </c>
      <c r="E7" s="3"/>
      <c r="F7" s="2" t="s">
        <v>5</v>
      </c>
      <c r="G7" s="3"/>
      <c r="H7" s="2" t="s">
        <v>6</v>
      </c>
      <c r="I7" s="3"/>
      <c r="J7" s="2" t="s">
        <v>7</v>
      </c>
      <c r="K7" s="3"/>
      <c r="L7" s="2" t="s">
        <v>8</v>
      </c>
      <c r="M7" s="3"/>
      <c r="N7" s="2" t="s">
        <v>9</v>
      </c>
      <c r="O7" s="3"/>
      <c r="P7" s="2" t="s">
        <v>10</v>
      </c>
      <c r="Q7" s="3"/>
      <c r="R7" s="2" t="s">
        <v>11</v>
      </c>
      <c r="S7" s="3"/>
      <c r="T7" s="2" t="s">
        <v>12</v>
      </c>
      <c r="U7" s="3"/>
      <c r="V7" s="2" t="s">
        <v>13</v>
      </c>
      <c r="X7" s="2" t="s">
        <v>14</v>
      </c>
      <c r="Z7" s="2" t="s">
        <v>15</v>
      </c>
      <c r="AB7" s="2" t="s">
        <v>16</v>
      </c>
      <c r="AD7" s="14"/>
    </row>
    <row r="8" spans="2:30" ht="6.75" customHeight="1" thickBot="1" x14ac:dyDescent="0.3">
      <c r="B8" s="5"/>
      <c r="C8" s="3"/>
      <c r="D8" s="5"/>
      <c r="E8" s="3"/>
      <c r="F8" s="5"/>
      <c r="G8" s="3"/>
      <c r="H8" s="5"/>
      <c r="I8" s="3"/>
      <c r="J8" s="5"/>
      <c r="K8" s="3"/>
      <c r="L8" s="5"/>
      <c r="M8" s="3"/>
      <c r="N8" s="5"/>
      <c r="O8" s="3"/>
      <c r="P8" s="5"/>
      <c r="Q8" s="3"/>
      <c r="R8" s="5"/>
      <c r="S8" s="3"/>
      <c r="T8" s="5"/>
      <c r="U8" s="3"/>
      <c r="V8" s="5"/>
      <c r="W8" s="14"/>
      <c r="X8" s="3"/>
      <c r="Y8" s="14"/>
      <c r="Z8" s="14"/>
      <c r="AA8" s="14"/>
      <c r="AB8" s="14"/>
      <c r="AC8" s="14"/>
      <c r="AD8" s="14"/>
    </row>
    <row r="9" spans="2:30" ht="15.75" thickBot="1" x14ac:dyDescent="0.3">
      <c r="B9" s="15">
        <v>44835</v>
      </c>
      <c r="C9" s="6"/>
      <c r="D9" s="16">
        <v>7.8296999999999999</v>
      </c>
      <c r="E9" s="7"/>
      <c r="F9" s="8">
        <f t="shared" ref="F9:F40" si="0">D9*P9</f>
        <v>5007001.1040467992</v>
      </c>
      <c r="G9" s="7"/>
      <c r="H9" s="16">
        <v>8.7900000000000006E-2</v>
      </c>
      <c r="I9" s="7"/>
      <c r="J9" s="8">
        <f>H9*P9</f>
        <v>56211.016647600001</v>
      </c>
      <c r="K9" s="7"/>
      <c r="L9" s="12">
        <f t="shared" ref="L9:L40" si="1">D9+H9</f>
        <v>7.9176000000000002</v>
      </c>
      <c r="M9" s="7"/>
      <c r="N9" s="8">
        <f t="shared" ref="N9:N40" si="2">(D9+H9)*P9</f>
        <v>5063212.1206943998</v>
      </c>
      <c r="O9" s="9"/>
      <c r="P9" s="17">
        <v>639488.24399999995</v>
      </c>
      <c r="Q9" s="10"/>
      <c r="R9" s="18">
        <v>22006.760999999999</v>
      </c>
      <c r="S9" s="11"/>
      <c r="T9" s="12">
        <f t="shared" ref="T9:T40" si="3">F9/(P9-R9)</f>
        <v>8.1087469695780321</v>
      </c>
      <c r="U9" s="11"/>
      <c r="V9" s="12">
        <f>T9+H9</f>
        <v>8.1966469695780315</v>
      </c>
      <c r="W9" s="14"/>
      <c r="X9" s="19">
        <f>V102</f>
        <v>1.5475487771451419</v>
      </c>
      <c r="Y9" s="14"/>
      <c r="Z9" s="19">
        <f>SUM(N9:N100)/(SUM(P9:P100))</f>
        <v>1.5060724853207268</v>
      </c>
      <c r="AA9" s="14"/>
      <c r="AB9" s="19">
        <f>X9-Z9</f>
        <v>4.1476291824415146E-2</v>
      </c>
      <c r="AC9" s="14"/>
      <c r="AD9" s="14"/>
    </row>
    <row r="10" spans="2:30" ht="15.75" thickBot="1" x14ac:dyDescent="0.3">
      <c r="B10" s="15">
        <v>44836</v>
      </c>
      <c r="C10" s="6"/>
      <c r="D10" s="16">
        <v>1.4681</v>
      </c>
      <c r="E10" s="7"/>
      <c r="F10" s="8">
        <f t="shared" si="0"/>
        <v>923981.37673540006</v>
      </c>
      <c r="G10" s="7"/>
      <c r="H10" s="16">
        <v>8.7900000000000006E-2</v>
      </c>
      <c r="I10" s="7"/>
      <c r="J10" s="8">
        <f t="shared" ref="J10:J73" si="4">H10*P10</f>
        <v>55321.819368600009</v>
      </c>
      <c r="K10" s="7"/>
      <c r="L10" s="12">
        <f t="shared" si="1"/>
        <v>1.556</v>
      </c>
      <c r="M10" s="7"/>
      <c r="N10" s="8">
        <f t="shared" si="2"/>
        <v>979303.19610400009</v>
      </c>
      <c r="O10" s="9"/>
      <c r="P10" s="17">
        <v>629372.23400000005</v>
      </c>
      <c r="Q10" s="10"/>
      <c r="R10" s="18">
        <v>22006.760999999999</v>
      </c>
      <c r="S10" s="11"/>
      <c r="T10" s="12">
        <f t="shared" si="3"/>
        <v>1.521293879567303</v>
      </c>
      <c r="U10" s="11"/>
      <c r="V10" s="12">
        <f t="shared" ref="V10:V73" si="5">T10+H10</f>
        <v>1.6091938795673031</v>
      </c>
      <c r="W10" s="14"/>
      <c r="X10" s="14"/>
      <c r="Y10" s="14"/>
      <c r="Z10" s="20"/>
      <c r="AA10" s="14"/>
      <c r="AB10" s="14"/>
      <c r="AC10" s="14"/>
      <c r="AD10" s="14"/>
    </row>
    <row r="11" spans="2:30" ht="15.75" thickBot="1" x14ac:dyDescent="0.3">
      <c r="B11" s="15">
        <v>44837</v>
      </c>
      <c r="C11" s="6"/>
      <c r="D11" s="16">
        <v>-1.8621000000000001</v>
      </c>
      <c r="E11" s="7"/>
      <c r="F11" s="8">
        <f t="shared" si="0"/>
        <v>-1321069.8876714001</v>
      </c>
      <c r="G11" s="7"/>
      <c r="H11" s="16">
        <v>8.7900000000000006E-2</v>
      </c>
      <c r="I11" s="7"/>
      <c r="J11" s="8">
        <f t="shared" si="4"/>
        <v>62360.798628600001</v>
      </c>
      <c r="K11" s="7"/>
      <c r="L11" s="12">
        <f t="shared" si="1"/>
        <v>-1.7742</v>
      </c>
      <c r="M11" s="7"/>
      <c r="N11" s="8">
        <f t="shared" si="2"/>
        <v>-1258709.0890428</v>
      </c>
      <c r="O11" s="9"/>
      <c r="P11" s="17">
        <v>709451.63399999996</v>
      </c>
      <c r="Q11" s="10"/>
      <c r="R11" s="18">
        <v>22006.760999999999</v>
      </c>
      <c r="S11" s="11"/>
      <c r="T11" s="12">
        <f t="shared" si="3"/>
        <v>-1.921710292064976</v>
      </c>
      <c r="U11" s="11"/>
      <c r="V11" s="12">
        <f t="shared" si="5"/>
        <v>-1.8338102920649759</v>
      </c>
      <c r="W11" s="14"/>
      <c r="X11" s="21"/>
      <c r="Y11" s="14"/>
      <c r="Z11" s="14"/>
      <c r="AA11" s="14"/>
      <c r="AB11" s="14"/>
      <c r="AC11" s="14"/>
      <c r="AD11" s="14"/>
    </row>
    <row r="12" spans="2:30" ht="15.75" thickBot="1" x14ac:dyDescent="0.3">
      <c r="B12" s="15">
        <v>44838</v>
      </c>
      <c r="C12" s="6"/>
      <c r="D12" s="16">
        <v>-0.73480000000000001</v>
      </c>
      <c r="E12" s="7"/>
      <c r="F12" s="8">
        <f t="shared" si="0"/>
        <v>-533985.78936559998</v>
      </c>
      <c r="G12" s="7"/>
      <c r="H12" s="16">
        <v>8.7900000000000006E-2</v>
      </c>
      <c r="I12" s="7"/>
      <c r="J12" s="8">
        <f t="shared" si="4"/>
        <v>63877.723033800001</v>
      </c>
      <c r="K12" s="7"/>
      <c r="L12" s="12">
        <f t="shared" si="1"/>
        <v>-0.64690000000000003</v>
      </c>
      <c r="M12" s="7"/>
      <c r="N12" s="8">
        <f t="shared" si="2"/>
        <v>-470108.06633180002</v>
      </c>
      <c r="O12" s="9"/>
      <c r="P12" s="17">
        <v>726709.022</v>
      </c>
      <c r="Q12" s="10"/>
      <c r="R12" s="18">
        <v>22006.760999999999</v>
      </c>
      <c r="S12" s="11"/>
      <c r="T12" s="12">
        <f t="shared" si="3"/>
        <v>-0.75774666680911928</v>
      </c>
      <c r="U12" s="11"/>
      <c r="V12" s="12">
        <f t="shared" si="5"/>
        <v>-0.66984666680911931</v>
      </c>
      <c r="W12" s="14"/>
      <c r="X12" s="21"/>
      <c r="Y12" s="14"/>
      <c r="Z12" s="14"/>
      <c r="AA12" s="14"/>
      <c r="AB12" s="14"/>
      <c r="AC12" s="14"/>
      <c r="AD12" s="14"/>
    </row>
    <row r="13" spans="2:30" ht="15.75" thickBot="1" x14ac:dyDescent="0.3">
      <c r="B13" s="15">
        <v>44839</v>
      </c>
      <c r="C13" s="6"/>
      <c r="D13" s="16">
        <v>5.3483000000000001</v>
      </c>
      <c r="E13" s="7"/>
      <c r="F13" s="8">
        <f t="shared" si="0"/>
        <v>3913305.5745738004</v>
      </c>
      <c r="G13" s="7"/>
      <c r="H13" s="16">
        <v>8.7900000000000006E-2</v>
      </c>
      <c r="I13" s="7"/>
      <c r="J13" s="8">
        <f t="shared" si="4"/>
        <v>64315.681619400006</v>
      </c>
      <c r="K13" s="7"/>
      <c r="L13" s="12">
        <f t="shared" si="1"/>
        <v>5.4362000000000004</v>
      </c>
      <c r="M13" s="7"/>
      <c r="N13" s="8">
        <f t="shared" si="2"/>
        <v>3977621.2561932006</v>
      </c>
      <c r="O13" s="9"/>
      <c r="P13" s="17">
        <v>731691.48600000003</v>
      </c>
      <c r="Q13" s="10"/>
      <c r="R13" s="18">
        <v>22006.760999999999</v>
      </c>
      <c r="S13" s="11"/>
      <c r="T13" s="12">
        <f t="shared" si="3"/>
        <v>5.5141465452476801</v>
      </c>
      <c r="U13" s="11"/>
      <c r="V13" s="12">
        <f t="shared" si="5"/>
        <v>5.6020465452476804</v>
      </c>
      <c r="W13" s="14"/>
      <c r="X13" s="22"/>
      <c r="Y13" s="14"/>
      <c r="Z13" s="14"/>
      <c r="AA13" s="14"/>
      <c r="AB13" s="14"/>
      <c r="AC13" s="14"/>
      <c r="AD13" s="14"/>
    </row>
    <row r="14" spans="2:30" ht="15.75" thickBot="1" x14ac:dyDescent="0.3">
      <c r="B14" s="15">
        <v>44840</v>
      </c>
      <c r="C14" s="6"/>
      <c r="D14" s="16">
        <v>10.681900000000001</v>
      </c>
      <c r="E14" s="7"/>
      <c r="F14" s="8">
        <f t="shared" si="0"/>
        <v>7757956.8653750001</v>
      </c>
      <c r="G14" s="7"/>
      <c r="H14" s="16">
        <v>8.7900000000000006E-2</v>
      </c>
      <c r="I14" s="7"/>
      <c r="J14" s="8">
        <f t="shared" si="4"/>
        <v>63839.242875000004</v>
      </c>
      <c r="K14" s="7"/>
      <c r="L14" s="12">
        <f t="shared" si="1"/>
        <v>10.7698</v>
      </c>
      <c r="M14" s="7"/>
      <c r="N14" s="8">
        <f t="shared" si="2"/>
        <v>7821796.1082499996</v>
      </c>
      <c r="O14" s="9"/>
      <c r="P14" s="17">
        <v>726271.25</v>
      </c>
      <c r="Q14" s="10"/>
      <c r="R14" s="18">
        <v>22006.760999999999</v>
      </c>
      <c r="S14" s="11"/>
      <c r="T14" s="12">
        <f t="shared" si="3"/>
        <v>11.015686558881715</v>
      </c>
      <c r="U14" s="11"/>
      <c r="V14" s="12">
        <f t="shared" si="5"/>
        <v>11.103586558881714</v>
      </c>
      <c r="W14" s="14"/>
      <c r="X14" s="14"/>
      <c r="Y14" s="14"/>
      <c r="Z14" s="14"/>
      <c r="AA14" s="14"/>
      <c r="AB14" s="14"/>
      <c r="AC14" s="14"/>
      <c r="AD14" s="14"/>
    </row>
    <row r="15" spans="2:30" ht="15.75" thickBot="1" x14ac:dyDescent="0.3">
      <c r="B15" s="15">
        <v>44841</v>
      </c>
      <c r="C15" s="6"/>
      <c r="D15" s="16">
        <v>6.8235999999999999</v>
      </c>
      <c r="E15" s="7"/>
      <c r="F15" s="8">
        <f t="shared" si="0"/>
        <v>4887347.0278864</v>
      </c>
      <c r="G15" s="7"/>
      <c r="H15" s="16">
        <v>8.7900000000000006E-2</v>
      </c>
      <c r="I15" s="7"/>
      <c r="J15" s="8">
        <f t="shared" si="4"/>
        <v>62957.64753960001</v>
      </c>
      <c r="K15" s="7"/>
      <c r="L15" s="12">
        <f t="shared" si="1"/>
        <v>6.9115000000000002</v>
      </c>
      <c r="M15" s="7"/>
      <c r="N15" s="8">
        <f t="shared" si="2"/>
        <v>4950304.6754260007</v>
      </c>
      <c r="O15" s="9"/>
      <c r="P15" s="17">
        <v>716241.72400000005</v>
      </c>
      <c r="Q15" s="10"/>
      <c r="R15" s="18">
        <v>22006.760999999999</v>
      </c>
      <c r="S15" s="11"/>
      <c r="T15" s="12">
        <f t="shared" si="3"/>
        <v>7.0399033300868199</v>
      </c>
      <c r="U15" s="11"/>
      <c r="V15" s="12">
        <f t="shared" si="5"/>
        <v>7.1278033300868202</v>
      </c>
      <c r="W15" s="14"/>
      <c r="X15" s="14"/>
      <c r="Y15" s="14"/>
      <c r="Z15" s="14"/>
      <c r="AA15" s="14"/>
      <c r="AB15" s="14"/>
      <c r="AC15" s="14"/>
      <c r="AD15" s="14"/>
    </row>
    <row r="16" spans="2:30" ht="15.75" thickBot="1" x14ac:dyDescent="0.3">
      <c r="B16" s="15">
        <v>44842</v>
      </c>
      <c r="C16" s="6"/>
      <c r="D16" s="16">
        <v>1.3663000000000001</v>
      </c>
      <c r="E16" s="7"/>
      <c r="F16" s="8">
        <f t="shared" si="0"/>
        <v>869255.20680180006</v>
      </c>
      <c r="G16" s="7"/>
      <c r="H16" s="16">
        <v>8.7900000000000006E-2</v>
      </c>
      <c r="I16" s="7"/>
      <c r="J16" s="8">
        <f t="shared" si="4"/>
        <v>55922.954459400004</v>
      </c>
      <c r="K16" s="7"/>
      <c r="L16" s="12">
        <f t="shared" si="1"/>
        <v>1.4542000000000002</v>
      </c>
      <c r="M16" s="7"/>
      <c r="N16" s="8">
        <f t="shared" si="2"/>
        <v>925178.16126120009</v>
      </c>
      <c r="O16" s="9"/>
      <c r="P16" s="17">
        <v>636211.08600000001</v>
      </c>
      <c r="Q16" s="10"/>
      <c r="R16" s="18">
        <v>22006.760999999999</v>
      </c>
      <c r="S16" s="11"/>
      <c r="T16" s="12">
        <f t="shared" si="3"/>
        <v>1.4152541286676874</v>
      </c>
      <c r="U16" s="11"/>
      <c r="V16" s="12">
        <f t="shared" si="5"/>
        <v>1.5031541286676875</v>
      </c>
      <c r="W16" s="14"/>
      <c r="X16" s="14"/>
      <c r="Y16" s="14"/>
      <c r="Z16" s="14"/>
      <c r="AA16" s="14"/>
      <c r="AB16" s="14"/>
      <c r="AC16" s="14"/>
      <c r="AD16" s="14"/>
    </row>
    <row r="17" spans="2:22" ht="15.75" thickBot="1" x14ac:dyDescent="0.3">
      <c r="B17" s="15">
        <v>44843</v>
      </c>
      <c r="C17" s="6"/>
      <c r="D17" s="16">
        <v>5.5849000000000002</v>
      </c>
      <c r="E17" s="7"/>
      <c r="F17" s="8">
        <f t="shared" si="0"/>
        <v>3608402.2815488004</v>
      </c>
      <c r="G17" s="7"/>
      <c r="H17" s="16">
        <v>8.7900000000000006E-2</v>
      </c>
      <c r="I17" s="7"/>
      <c r="J17" s="8">
        <f t="shared" si="4"/>
        <v>56792.164684800009</v>
      </c>
      <c r="K17" s="7"/>
      <c r="L17" s="12">
        <f t="shared" si="1"/>
        <v>5.6728000000000005</v>
      </c>
      <c r="M17" s="7"/>
      <c r="N17" s="8">
        <f t="shared" si="2"/>
        <v>3665194.4462336008</v>
      </c>
      <c r="O17" s="9"/>
      <c r="P17" s="17">
        <v>646099.71200000006</v>
      </c>
      <c r="Q17" s="10"/>
      <c r="R17" s="18">
        <v>22006.760999999999</v>
      </c>
      <c r="S17" s="11"/>
      <c r="T17" s="12">
        <f t="shared" si="3"/>
        <v>5.7818347022938887</v>
      </c>
      <c r="U17" s="11"/>
      <c r="V17" s="12">
        <f t="shared" si="5"/>
        <v>5.8697347022938891</v>
      </c>
    </row>
    <row r="18" spans="2:22" ht="15.75" thickBot="1" x14ac:dyDescent="0.3">
      <c r="B18" s="15">
        <v>44844</v>
      </c>
      <c r="C18" s="6"/>
      <c r="D18" s="16">
        <v>1.8995</v>
      </c>
      <c r="E18" s="7"/>
      <c r="F18" s="8">
        <f t="shared" si="0"/>
        <v>1358908.879868</v>
      </c>
      <c r="G18" s="7"/>
      <c r="H18" s="16">
        <v>8.7900000000000006E-2</v>
      </c>
      <c r="I18" s="7"/>
      <c r="J18" s="8">
        <f t="shared" si="4"/>
        <v>62883.964485600009</v>
      </c>
      <c r="K18" s="7"/>
      <c r="L18" s="12">
        <f t="shared" si="1"/>
        <v>1.9874000000000001</v>
      </c>
      <c r="M18" s="7"/>
      <c r="N18" s="8">
        <f t="shared" si="2"/>
        <v>1421792.8443536002</v>
      </c>
      <c r="O18" s="9"/>
      <c r="P18" s="17">
        <v>715403.46400000004</v>
      </c>
      <c r="Q18" s="10"/>
      <c r="R18" s="18">
        <v>22006.760999999999</v>
      </c>
      <c r="S18" s="11"/>
      <c r="T18" s="12">
        <f t="shared" si="3"/>
        <v>1.9597856090007975</v>
      </c>
      <c r="U18" s="11"/>
      <c r="V18" s="12">
        <f t="shared" si="5"/>
        <v>2.0476856090007973</v>
      </c>
    </row>
    <row r="19" spans="2:22" ht="15.75" thickBot="1" x14ac:dyDescent="0.3">
      <c r="B19" s="15">
        <v>44845</v>
      </c>
      <c r="C19" s="6"/>
      <c r="D19" s="16">
        <v>-0.81779999999999997</v>
      </c>
      <c r="E19" s="7"/>
      <c r="F19" s="8">
        <f t="shared" si="0"/>
        <v>-597353.83854240004</v>
      </c>
      <c r="G19" s="7"/>
      <c r="H19" s="16">
        <v>8.7900000000000006E-2</v>
      </c>
      <c r="I19" s="7"/>
      <c r="J19" s="8">
        <f t="shared" si="4"/>
        <v>64205.676703200006</v>
      </c>
      <c r="K19" s="7"/>
      <c r="L19" s="12">
        <f t="shared" si="1"/>
        <v>-0.72989999999999999</v>
      </c>
      <c r="M19" s="7"/>
      <c r="N19" s="8">
        <f t="shared" si="2"/>
        <v>-533148.16183920007</v>
      </c>
      <c r="O19" s="9"/>
      <c r="P19" s="17">
        <v>730440.00800000003</v>
      </c>
      <c r="Q19" s="10"/>
      <c r="R19" s="18">
        <v>22006.760999999999</v>
      </c>
      <c r="S19" s="11"/>
      <c r="T19" s="12">
        <f t="shared" si="3"/>
        <v>-0.84320412836638092</v>
      </c>
      <c r="U19" s="11"/>
      <c r="V19" s="12">
        <f t="shared" si="5"/>
        <v>-0.75530412836638094</v>
      </c>
    </row>
    <row r="20" spans="2:22" ht="15.75" thickBot="1" x14ac:dyDescent="0.3">
      <c r="B20" s="15">
        <v>44846</v>
      </c>
      <c r="C20" s="6"/>
      <c r="D20" s="16">
        <v>-0.5071</v>
      </c>
      <c r="E20" s="7"/>
      <c r="F20" s="8">
        <f t="shared" si="0"/>
        <v>-377692.4354819</v>
      </c>
      <c r="G20" s="7"/>
      <c r="H20" s="16">
        <v>8.7900000000000006E-2</v>
      </c>
      <c r="I20" s="7"/>
      <c r="J20" s="8">
        <f t="shared" si="4"/>
        <v>65468.674973100009</v>
      </c>
      <c r="K20" s="7"/>
      <c r="L20" s="12">
        <f t="shared" si="1"/>
        <v>-0.41920000000000002</v>
      </c>
      <c r="M20" s="7"/>
      <c r="N20" s="8">
        <f t="shared" si="2"/>
        <v>-312223.76050880004</v>
      </c>
      <c r="O20" s="9"/>
      <c r="P20" s="17">
        <v>744808.58900000004</v>
      </c>
      <c r="Q20" s="10"/>
      <c r="R20" s="18">
        <v>22006.760999999999</v>
      </c>
      <c r="S20" s="11"/>
      <c r="T20" s="12">
        <f t="shared" si="3"/>
        <v>-0.52253940271149957</v>
      </c>
      <c r="U20" s="11"/>
      <c r="V20" s="12">
        <f t="shared" si="5"/>
        <v>-0.43463940271149959</v>
      </c>
    </row>
    <row r="21" spans="2:22" ht="15.75" thickBot="1" x14ac:dyDescent="0.3">
      <c r="B21" s="15">
        <v>44847</v>
      </c>
      <c r="C21" s="6"/>
      <c r="D21" s="16">
        <v>-1.0778000000000001</v>
      </c>
      <c r="E21" s="7"/>
      <c r="F21" s="8">
        <f t="shared" si="0"/>
        <v>-784696.33282780007</v>
      </c>
      <c r="G21" s="7"/>
      <c r="H21" s="16">
        <v>8.7900000000000006E-2</v>
      </c>
      <c r="I21" s="7"/>
      <c r="J21" s="8">
        <f t="shared" si="4"/>
        <v>63995.924712900007</v>
      </c>
      <c r="K21" s="7"/>
      <c r="L21" s="12">
        <f t="shared" si="1"/>
        <v>-0.98990000000000011</v>
      </c>
      <c r="M21" s="7"/>
      <c r="N21" s="8">
        <f t="shared" si="2"/>
        <v>-720700.40811490011</v>
      </c>
      <c r="O21" s="9"/>
      <c r="P21" s="17">
        <v>728053.75100000005</v>
      </c>
      <c r="Q21" s="10"/>
      <c r="R21" s="18">
        <v>22006.760999999999</v>
      </c>
      <c r="S21" s="11"/>
      <c r="T21" s="12">
        <f t="shared" si="3"/>
        <v>-1.1113939212853241</v>
      </c>
      <c r="U21" s="11"/>
      <c r="V21" s="12">
        <f t="shared" si="5"/>
        <v>-1.023493921285324</v>
      </c>
    </row>
    <row r="22" spans="2:22" ht="15.75" thickBot="1" x14ac:dyDescent="0.3">
      <c r="B22" s="15">
        <v>44848</v>
      </c>
      <c r="C22" s="6"/>
      <c r="D22" s="16">
        <v>-1.3009999999999999</v>
      </c>
      <c r="E22" s="7"/>
      <c r="F22" s="8">
        <f t="shared" si="0"/>
        <v>-938687.25250800001</v>
      </c>
      <c r="G22" s="7"/>
      <c r="H22" s="16">
        <v>8.7900000000000006E-2</v>
      </c>
      <c r="I22" s="7"/>
      <c r="J22" s="8">
        <f t="shared" si="4"/>
        <v>63420.914293200003</v>
      </c>
      <c r="K22" s="7"/>
      <c r="L22" s="12">
        <f t="shared" si="1"/>
        <v>-1.2130999999999998</v>
      </c>
      <c r="M22" s="7"/>
      <c r="N22" s="8">
        <f t="shared" si="2"/>
        <v>-875266.33821479988</v>
      </c>
      <c r="O22" s="9"/>
      <c r="P22" s="17">
        <v>721512.10800000001</v>
      </c>
      <c r="Q22" s="10"/>
      <c r="R22" s="18">
        <v>22006.760999999999</v>
      </c>
      <c r="S22" s="11"/>
      <c r="T22" s="12">
        <f t="shared" si="3"/>
        <v>-1.3419300603401962</v>
      </c>
      <c r="U22" s="11"/>
      <c r="V22" s="12">
        <f t="shared" si="5"/>
        <v>-1.2540300603401962</v>
      </c>
    </row>
    <row r="23" spans="2:22" ht="15.75" thickBot="1" x14ac:dyDescent="0.3">
      <c r="B23" s="15">
        <v>44849</v>
      </c>
      <c r="C23" s="6"/>
      <c r="D23" s="16">
        <v>4.5980999999999996</v>
      </c>
      <c r="E23" s="7"/>
      <c r="F23" s="8">
        <f t="shared" si="0"/>
        <v>3052799.7453369</v>
      </c>
      <c r="G23" s="7"/>
      <c r="H23" s="16">
        <v>8.7900000000000006E-2</v>
      </c>
      <c r="I23" s="7"/>
      <c r="J23" s="8">
        <f t="shared" si="4"/>
        <v>58359.126077100009</v>
      </c>
      <c r="K23" s="7"/>
      <c r="L23" s="12">
        <f t="shared" si="1"/>
        <v>4.6859999999999999</v>
      </c>
      <c r="M23" s="7"/>
      <c r="N23" s="8">
        <f t="shared" si="2"/>
        <v>3111158.8714140002</v>
      </c>
      <c r="O23" s="9"/>
      <c r="P23" s="17">
        <v>663926.34900000005</v>
      </c>
      <c r="Q23" s="10"/>
      <c r="R23" s="18">
        <v>22006.760999999999</v>
      </c>
      <c r="S23" s="11"/>
      <c r="T23" s="12">
        <f t="shared" si="3"/>
        <v>4.7557354572219408</v>
      </c>
      <c r="U23" s="11"/>
      <c r="V23" s="12">
        <f t="shared" si="5"/>
        <v>4.8436354572219411</v>
      </c>
    </row>
    <row r="24" spans="2:22" ht="15.75" thickBot="1" x14ac:dyDescent="0.3">
      <c r="B24" s="15">
        <v>44850</v>
      </c>
      <c r="C24" s="6"/>
      <c r="D24" s="16">
        <v>7.1718000000000002</v>
      </c>
      <c r="E24" s="7"/>
      <c r="F24" s="8">
        <f t="shared" si="0"/>
        <v>4685266.0180698</v>
      </c>
      <c r="G24" s="7"/>
      <c r="H24" s="16">
        <v>8.7900000000000006E-2</v>
      </c>
      <c r="I24" s="7"/>
      <c r="J24" s="8">
        <f t="shared" si="4"/>
        <v>57424.200756900005</v>
      </c>
      <c r="K24" s="7"/>
      <c r="L24" s="12">
        <f t="shared" si="1"/>
        <v>7.2597000000000005</v>
      </c>
      <c r="M24" s="7"/>
      <c r="N24" s="8">
        <f t="shared" si="2"/>
        <v>4742690.2188267009</v>
      </c>
      <c r="O24" s="9"/>
      <c r="P24" s="17">
        <v>653290.11100000003</v>
      </c>
      <c r="Q24" s="10"/>
      <c r="R24" s="18">
        <v>22006.760999999999</v>
      </c>
      <c r="S24" s="11"/>
      <c r="T24" s="12">
        <f t="shared" si="3"/>
        <v>7.4218114861888873</v>
      </c>
      <c r="U24" s="11"/>
      <c r="V24" s="12">
        <f t="shared" si="5"/>
        <v>7.5097114861888876</v>
      </c>
    </row>
    <row r="25" spans="2:22" ht="15.75" thickBot="1" x14ac:dyDescent="0.3">
      <c r="B25" s="15">
        <v>44851</v>
      </c>
      <c r="C25" s="6"/>
      <c r="D25" s="16">
        <v>5.3895</v>
      </c>
      <c r="E25" s="7"/>
      <c r="F25" s="8">
        <f t="shared" si="0"/>
        <v>3906654.8729280001</v>
      </c>
      <c r="G25" s="7"/>
      <c r="H25" s="16">
        <v>8.7900000000000006E-2</v>
      </c>
      <c r="I25" s="7"/>
      <c r="J25" s="8">
        <f t="shared" si="4"/>
        <v>63715.551225600007</v>
      </c>
      <c r="K25" s="7"/>
      <c r="L25" s="12">
        <f t="shared" si="1"/>
        <v>5.4774000000000003</v>
      </c>
      <c r="M25" s="7"/>
      <c r="N25" s="8">
        <f t="shared" si="2"/>
        <v>3970370.4241536004</v>
      </c>
      <c r="O25" s="9"/>
      <c r="P25" s="17">
        <v>724864.06400000001</v>
      </c>
      <c r="Q25" s="10"/>
      <c r="R25" s="18">
        <v>22006.760999999999</v>
      </c>
      <c r="S25" s="11"/>
      <c r="T25" s="12">
        <f t="shared" si="3"/>
        <v>5.5582475365244939</v>
      </c>
      <c r="U25" s="11"/>
      <c r="V25" s="12">
        <f t="shared" si="5"/>
        <v>5.6461475365244942</v>
      </c>
    </row>
    <row r="26" spans="2:22" ht="15.75" thickBot="1" x14ac:dyDescent="0.3">
      <c r="B26" s="15">
        <v>44852</v>
      </c>
      <c r="C26" s="6"/>
      <c r="D26" s="16">
        <v>0.98529999999999995</v>
      </c>
      <c r="E26" s="7"/>
      <c r="F26" s="8">
        <f t="shared" si="0"/>
        <v>715844.72385080007</v>
      </c>
      <c r="G26" s="7"/>
      <c r="H26" s="16">
        <v>8.7900000000000006E-2</v>
      </c>
      <c r="I26" s="7"/>
      <c r="J26" s="8">
        <f t="shared" si="4"/>
        <v>63861.515504400006</v>
      </c>
      <c r="K26" s="7"/>
      <c r="L26" s="12">
        <f t="shared" si="1"/>
        <v>1.0731999999999999</v>
      </c>
      <c r="M26" s="7"/>
      <c r="N26" s="8">
        <f t="shared" si="2"/>
        <v>779706.23935519997</v>
      </c>
      <c r="O26" s="9"/>
      <c r="P26" s="17">
        <v>726524.63600000006</v>
      </c>
      <c r="Q26" s="10"/>
      <c r="R26" s="18">
        <v>22006.760999999999</v>
      </c>
      <c r="S26" s="11"/>
      <c r="T26" s="12">
        <f t="shared" si="3"/>
        <v>1.0160774470779752</v>
      </c>
      <c r="U26" s="11"/>
      <c r="V26" s="12">
        <f t="shared" si="5"/>
        <v>1.1039774470779753</v>
      </c>
    </row>
    <row r="27" spans="2:22" ht="15.75" thickBot="1" x14ac:dyDescent="0.3">
      <c r="B27" s="15">
        <v>44853</v>
      </c>
      <c r="C27" s="6"/>
      <c r="D27" s="16">
        <v>9.4593000000000007</v>
      </c>
      <c r="E27" s="7"/>
      <c r="F27" s="8">
        <f t="shared" si="0"/>
        <v>7037395.0865448005</v>
      </c>
      <c r="G27" s="7"/>
      <c r="H27" s="16">
        <v>8.7900000000000006E-2</v>
      </c>
      <c r="I27" s="7"/>
      <c r="J27" s="8">
        <f t="shared" si="4"/>
        <v>65394.588194400007</v>
      </c>
      <c r="K27" s="7"/>
      <c r="L27" s="12">
        <f t="shared" si="1"/>
        <v>9.5472000000000001</v>
      </c>
      <c r="M27" s="7"/>
      <c r="N27" s="8">
        <f t="shared" si="2"/>
        <v>7102789.6747392006</v>
      </c>
      <c r="O27" s="9"/>
      <c r="P27" s="17">
        <v>743965.73600000003</v>
      </c>
      <c r="Q27" s="10"/>
      <c r="R27" s="18">
        <v>22006.760999999999</v>
      </c>
      <c r="S27" s="11"/>
      <c r="T27" s="12">
        <f t="shared" si="3"/>
        <v>9.7476384811821202</v>
      </c>
      <c r="U27" s="11"/>
      <c r="V27" s="12">
        <f t="shared" si="5"/>
        <v>9.8355384811821196</v>
      </c>
    </row>
    <row r="28" spans="2:22" ht="15.75" thickBot="1" x14ac:dyDescent="0.3">
      <c r="B28" s="15">
        <v>44854</v>
      </c>
      <c r="C28" s="6"/>
      <c r="D28" s="16">
        <v>5.3170000000000002</v>
      </c>
      <c r="E28" s="7"/>
      <c r="F28" s="8">
        <f t="shared" si="0"/>
        <v>3973599.102252</v>
      </c>
      <c r="G28" s="7"/>
      <c r="H28" s="16">
        <v>8.7900000000000006E-2</v>
      </c>
      <c r="I28" s="7"/>
      <c r="J28" s="8">
        <f t="shared" si="4"/>
        <v>65691.059072400007</v>
      </c>
      <c r="K28" s="7"/>
      <c r="L28" s="12">
        <f t="shared" si="1"/>
        <v>5.4049000000000005</v>
      </c>
      <c r="M28" s="7"/>
      <c r="N28" s="8">
        <f t="shared" si="2"/>
        <v>4039290.1613244005</v>
      </c>
      <c r="O28" s="9"/>
      <c r="P28" s="17">
        <v>747338.55599999998</v>
      </c>
      <c r="Q28" s="10"/>
      <c r="R28" s="18">
        <v>22006.760999999999</v>
      </c>
      <c r="S28" s="11"/>
      <c r="T28" s="12">
        <f t="shared" si="3"/>
        <v>5.4783192045951887</v>
      </c>
      <c r="U28" s="11"/>
      <c r="V28" s="12">
        <f t="shared" si="5"/>
        <v>5.566219204595189</v>
      </c>
    </row>
    <row r="29" spans="2:22" ht="15.75" thickBot="1" x14ac:dyDescent="0.3">
      <c r="B29" s="15">
        <v>44855</v>
      </c>
      <c r="C29" s="6"/>
      <c r="D29" s="16">
        <v>4.4893000000000001</v>
      </c>
      <c r="E29" s="7"/>
      <c r="F29" s="8">
        <f t="shared" si="0"/>
        <v>3278255.5499368003</v>
      </c>
      <c r="G29" s="7"/>
      <c r="H29" s="16">
        <v>8.7900000000000006E-2</v>
      </c>
      <c r="I29" s="7"/>
      <c r="J29" s="8">
        <f t="shared" si="4"/>
        <v>64187.882930400003</v>
      </c>
      <c r="K29" s="7"/>
      <c r="L29" s="12">
        <f t="shared" si="1"/>
        <v>4.5772000000000004</v>
      </c>
      <c r="M29" s="7"/>
      <c r="N29" s="8">
        <f t="shared" si="2"/>
        <v>3342443.4328672001</v>
      </c>
      <c r="O29" s="9"/>
      <c r="P29" s="17">
        <v>730237.576</v>
      </c>
      <c r="Q29" s="10"/>
      <c r="R29" s="18">
        <v>22006.760999999999</v>
      </c>
      <c r="S29" s="11"/>
      <c r="T29" s="12">
        <f t="shared" si="3"/>
        <v>4.6287954159927374</v>
      </c>
      <c r="U29" s="11"/>
      <c r="V29" s="12">
        <f t="shared" si="5"/>
        <v>4.7166954159927377</v>
      </c>
    </row>
    <row r="30" spans="2:22" ht="15.75" thickBot="1" x14ac:dyDescent="0.3">
      <c r="B30" s="15">
        <v>44856</v>
      </c>
      <c r="C30" s="6"/>
      <c r="D30" s="16">
        <v>5.9208999999999996</v>
      </c>
      <c r="E30" s="7"/>
      <c r="F30" s="8">
        <f t="shared" si="0"/>
        <v>3883424.2565034996</v>
      </c>
      <c r="G30" s="7"/>
      <c r="H30" s="16">
        <v>8.7900000000000006E-2</v>
      </c>
      <c r="I30" s="7"/>
      <c r="J30" s="8">
        <f t="shared" si="4"/>
        <v>57652.213708499999</v>
      </c>
      <c r="K30" s="7"/>
      <c r="L30" s="12">
        <f t="shared" si="1"/>
        <v>6.0087999999999999</v>
      </c>
      <c r="M30" s="7"/>
      <c r="N30" s="8">
        <f t="shared" si="2"/>
        <v>3941076.470212</v>
      </c>
      <c r="O30" s="9"/>
      <c r="P30" s="17">
        <v>655884.11499999999</v>
      </c>
      <c r="Q30" s="10"/>
      <c r="R30" s="18">
        <v>22006.760999999999</v>
      </c>
      <c r="S30" s="11"/>
      <c r="T30" s="12">
        <f t="shared" si="3"/>
        <v>6.1264600036547439</v>
      </c>
      <c r="U30" s="11"/>
      <c r="V30" s="12">
        <f t="shared" si="5"/>
        <v>6.2143600036547442</v>
      </c>
    </row>
    <row r="31" spans="2:22" ht="15.75" thickBot="1" x14ac:dyDescent="0.3">
      <c r="B31" s="15">
        <v>44857</v>
      </c>
      <c r="C31" s="6"/>
      <c r="D31" s="16">
        <v>5.4447999999999999</v>
      </c>
      <c r="E31" s="7"/>
      <c r="F31" s="8">
        <f t="shared" si="0"/>
        <v>3550064.86472</v>
      </c>
      <c r="G31" s="7"/>
      <c r="H31" s="16">
        <v>8.7900000000000006E-2</v>
      </c>
      <c r="I31" s="7"/>
      <c r="J31" s="8">
        <f t="shared" si="4"/>
        <v>57311.692185000007</v>
      </c>
      <c r="K31" s="7"/>
      <c r="L31" s="12">
        <f t="shared" si="1"/>
        <v>5.5327000000000002</v>
      </c>
      <c r="M31" s="7"/>
      <c r="N31" s="8">
        <f t="shared" si="2"/>
        <v>3607376.5569050005</v>
      </c>
      <c r="O31" s="9"/>
      <c r="P31" s="17">
        <v>652010.15</v>
      </c>
      <c r="Q31" s="10"/>
      <c r="R31" s="18">
        <v>22006.760999999999</v>
      </c>
      <c r="S31" s="11"/>
      <c r="T31" s="12">
        <f t="shared" si="3"/>
        <v>5.6349932821075672</v>
      </c>
      <c r="U31" s="11"/>
      <c r="V31" s="12">
        <f t="shared" si="5"/>
        <v>5.7228932821075675</v>
      </c>
    </row>
    <row r="32" spans="2:22" ht="15.75" thickBot="1" x14ac:dyDescent="0.3">
      <c r="B32" s="15">
        <v>44858</v>
      </c>
      <c r="C32" s="6"/>
      <c r="D32" s="16">
        <v>8.7247000000000003</v>
      </c>
      <c r="E32" s="7"/>
      <c r="F32" s="8">
        <f t="shared" si="0"/>
        <v>6301659.2068632999</v>
      </c>
      <c r="G32" s="7"/>
      <c r="H32" s="16">
        <v>8.7900000000000006E-2</v>
      </c>
      <c r="I32" s="7"/>
      <c r="J32" s="8">
        <f t="shared" si="4"/>
        <v>63488.239628100004</v>
      </c>
      <c r="K32" s="7"/>
      <c r="L32" s="12">
        <f t="shared" si="1"/>
        <v>8.8125999999999998</v>
      </c>
      <c r="M32" s="7"/>
      <c r="N32" s="8">
        <f t="shared" si="2"/>
        <v>6365147.4464913998</v>
      </c>
      <c r="O32" s="9"/>
      <c r="P32" s="17">
        <v>722278.03899999999</v>
      </c>
      <c r="Q32" s="10"/>
      <c r="R32" s="18">
        <v>22006.760999999999</v>
      </c>
      <c r="S32" s="11"/>
      <c r="T32" s="12">
        <f t="shared" si="3"/>
        <v>8.99888286845216</v>
      </c>
      <c r="U32" s="11"/>
      <c r="V32" s="12">
        <f t="shared" si="5"/>
        <v>9.0867828684521594</v>
      </c>
    </row>
    <row r="33" spans="2:22" ht="15.75" thickBot="1" x14ac:dyDescent="0.3">
      <c r="B33" s="15">
        <v>44859</v>
      </c>
      <c r="C33" s="6"/>
      <c r="D33" s="16">
        <v>6.4166999999999996</v>
      </c>
      <c r="E33" s="7"/>
      <c r="F33" s="8">
        <f t="shared" si="0"/>
        <v>4675510.1160713993</v>
      </c>
      <c r="G33" s="7"/>
      <c r="H33" s="16">
        <v>8.7900000000000006E-2</v>
      </c>
      <c r="I33" s="7"/>
      <c r="J33" s="8">
        <f t="shared" si="4"/>
        <v>64048.083781800007</v>
      </c>
      <c r="K33" s="7"/>
      <c r="L33" s="12">
        <f t="shared" si="1"/>
        <v>6.5045999999999999</v>
      </c>
      <c r="M33" s="7"/>
      <c r="N33" s="8">
        <f t="shared" si="2"/>
        <v>4739558.1998531995</v>
      </c>
      <c r="O33" s="9"/>
      <c r="P33" s="17">
        <v>728647.14199999999</v>
      </c>
      <c r="Q33" s="10"/>
      <c r="R33" s="18">
        <v>22006.760999999999</v>
      </c>
      <c r="S33" s="11"/>
      <c r="T33" s="12">
        <f t="shared" si="3"/>
        <v>6.6165340133192858</v>
      </c>
      <c r="U33" s="11"/>
      <c r="V33" s="12">
        <f t="shared" si="5"/>
        <v>6.7044340133192861</v>
      </c>
    </row>
    <row r="34" spans="2:22" ht="15.75" thickBot="1" x14ac:dyDescent="0.3">
      <c r="B34" s="15">
        <v>44860</v>
      </c>
      <c r="C34" s="6"/>
      <c r="D34" s="16">
        <v>12.1259</v>
      </c>
      <c r="E34" s="7"/>
      <c r="F34" s="8">
        <f t="shared" si="0"/>
        <v>8899828.3506597001</v>
      </c>
      <c r="G34" s="7"/>
      <c r="H34" s="16">
        <v>8.7900000000000006E-2</v>
      </c>
      <c r="I34" s="7"/>
      <c r="J34" s="8">
        <f t="shared" si="4"/>
        <v>64514.379305700008</v>
      </c>
      <c r="K34" s="7"/>
      <c r="L34" s="12">
        <f t="shared" si="1"/>
        <v>12.213799999999999</v>
      </c>
      <c r="M34" s="7"/>
      <c r="N34" s="8">
        <f t="shared" si="2"/>
        <v>8964342.7299654</v>
      </c>
      <c r="O34" s="9"/>
      <c r="P34" s="17">
        <v>733951.98300000001</v>
      </c>
      <c r="Q34" s="10"/>
      <c r="R34" s="18">
        <v>22006.760999999999</v>
      </c>
      <c r="S34" s="11"/>
      <c r="T34" s="12">
        <f t="shared" si="3"/>
        <v>12.500720667326425</v>
      </c>
      <c r="U34" s="11"/>
      <c r="V34" s="12">
        <f t="shared" si="5"/>
        <v>12.588620667326424</v>
      </c>
    </row>
    <row r="35" spans="2:22" ht="15.75" thickBot="1" x14ac:dyDescent="0.3">
      <c r="B35" s="15">
        <v>44861</v>
      </c>
      <c r="C35" s="6"/>
      <c r="D35" s="16">
        <v>8.0366999999999997</v>
      </c>
      <c r="E35" s="7"/>
      <c r="F35" s="8">
        <f t="shared" si="0"/>
        <v>5879335.1715986999</v>
      </c>
      <c r="G35" s="7"/>
      <c r="H35" s="16">
        <v>8.7900000000000006E-2</v>
      </c>
      <c r="I35" s="7"/>
      <c r="J35" s="8">
        <f t="shared" si="4"/>
        <v>64304.199681900005</v>
      </c>
      <c r="K35" s="7"/>
      <c r="L35" s="12">
        <f t="shared" si="1"/>
        <v>8.1245999999999992</v>
      </c>
      <c r="M35" s="7"/>
      <c r="N35" s="8">
        <f t="shared" si="2"/>
        <v>5943639.3712805994</v>
      </c>
      <c r="O35" s="9"/>
      <c r="P35" s="17">
        <v>731560.86100000003</v>
      </c>
      <c r="Q35" s="10"/>
      <c r="R35" s="18">
        <v>22006.760999999999</v>
      </c>
      <c r="S35" s="11"/>
      <c r="T35" s="12">
        <f t="shared" si="3"/>
        <v>8.2859575775810459</v>
      </c>
      <c r="U35" s="11"/>
      <c r="V35" s="12">
        <f t="shared" si="5"/>
        <v>8.3738575775810453</v>
      </c>
    </row>
    <row r="36" spans="2:22" ht="15.75" thickBot="1" x14ac:dyDescent="0.3">
      <c r="B36" s="15">
        <v>44862</v>
      </c>
      <c r="C36" s="6"/>
      <c r="D36" s="16">
        <v>8.6089000000000002</v>
      </c>
      <c r="E36" s="7"/>
      <c r="F36" s="8">
        <f t="shared" si="0"/>
        <v>6126549.7010957999</v>
      </c>
      <c r="G36" s="7"/>
      <c r="H36" s="16">
        <v>8.7900000000000006E-2</v>
      </c>
      <c r="I36" s="7"/>
      <c r="J36" s="8">
        <f t="shared" si="4"/>
        <v>62554.300633800005</v>
      </c>
      <c r="K36" s="7"/>
      <c r="L36" s="12">
        <f t="shared" si="1"/>
        <v>8.6967999999999996</v>
      </c>
      <c r="M36" s="7"/>
      <c r="N36" s="8">
        <f t="shared" si="2"/>
        <v>6189104.0017296001</v>
      </c>
      <c r="O36" s="9"/>
      <c r="P36" s="17">
        <v>711653.022</v>
      </c>
      <c r="Q36" s="10"/>
      <c r="R36" s="18">
        <v>22006.760999999999</v>
      </c>
      <c r="S36" s="11"/>
      <c r="T36" s="12">
        <f t="shared" si="3"/>
        <v>8.8836118566236966</v>
      </c>
      <c r="U36" s="11"/>
      <c r="V36" s="12">
        <f t="shared" si="5"/>
        <v>8.971511856623696</v>
      </c>
    </row>
    <row r="37" spans="2:22" ht="15.75" thickBot="1" x14ac:dyDescent="0.3">
      <c r="B37" s="15">
        <v>44863</v>
      </c>
      <c r="C37" s="6"/>
      <c r="D37" s="16">
        <v>5.5548000000000002</v>
      </c>
      <c r="E37" s="7"/>
      <c r="F37" s="8">
        <f t="shared" si="0"/>
        <v>3654469.0579392002</v>
      </c>
      <c r="G37" s="7"/>
      <c r="H37" s="16">
        <v>8.7900000000000006E-2</v>
      </c>
      <c r="I37" s="7"/>
      <c r="J37" s="8">
        <f t="shared" si="4"/>
        <v>57828.874161600004</v>
      </c>
      <c r="K37" s="7"/>
      <c r="L37" s="12">
        <f t="shared" si="1"/>
        <v>5.6427000000000005</v>
      </c>
      <c r="M37" s="7"/>
      <c r="N37" s="8">
        <f t="shared" si="2"/>
        <v>3712297.9321008003</v>
      </c>
      <c r="O37" s="9"/>
      <c r="P37" s="17">
        <v>657893.90399999998</v>
      </c>
      <c r="Q37" s="10"/>
      <c r="R37" s="18">
        <v>22006.760999999999</v>
      </c>
      <c r="S37" s="11"/>
      <c r="T37" s="12">
        <f t="shared" si="3"/>
        <v>5.7470403328145299</v>
      </c>
      <c r="U37" s="11"/>
      <c r="V37" s="12">
        <f t="shared" si="5"/>
        <v>5.8349403328145302</v>
      </c>
    </row>
    <row r="38" spans="2:22" ht="15.75" thickBot="1" x14ac:dyDescent="0.3">
      <c r="B38" s="15">
        <v>44864</v>
      </c>
      <c r="C38" s="6"/>
      <c r="D38" s="16">
        <v>8.9001000000000001</v>
      </c>
      <c r="E38" s="7"/>
      <c r="F38" s="8">
        <f t="shared" si="0"/>
        <v>6065082.2780261999</v>
      </c>
      <c r="G38" s="7"/>
      <c r="H38" s="16">
        <v>8.7900000000000006E-2</v>
      </c>
      <c r="I38" s="7"/>
      <c r="J38" s="8">
        <f t="shared" si="4"/>
        <v>59900.532829800002</v>
      </c>
      <c r="K38" s="7"/>
      <c r="L38" s="12">
        <f t="shared" si="1"/>
        <v>8.9879999999999995</v>
      </c>
      <c r="M38" s="7"/>
      <c r="N38" s="8">
        <f t="shared" si="2"/>
        <v>6124982.8108559996</v>
      </c>
      <c r="O38" s="9"/>
      <c r="P38" s="17">
        <v>681462.26199999999</v>
      </c>
      <c r="Q38" s="10"/>
      <c r="R38" s="18">
        <v>22006.760999999999</v>
      </c>
      <c r="S38" s="11"/>
      <c r="T38" s="12">
        <f t="shared" si="3"/>
        <v>9.1971062017514367</v>
      </c>
      <c r="U38" s="11"/>
      <c r="V38" s="12">
        <f t="shared" si="5"/>
        <v>9.2850062017514361</v>
      </c>
    </row>
    <row r="39" spans="2:22" ht="15.75" thickBot="1" x14ac:dyDescent="0.3">
      <c r="B39" s="15">
        <v>44865</v>
      </c>
      <c r="C39" s="6"/>
      <c r="D39" s="16">
        <v>5.3029999999999999</v>
      </c>
      <c r="E39" s="7"/>
      <c r="F39" s="8">
        <f t="shared" si="0"/>
        <v>3886506.0556610003</v>
      </c>
      <c r="G39" s="7"/>
      <c r="H39" s="16">
        <v>8.7900000000000006E-2</v>
      </c>
      <c r="I39" s="7"/>
      <c r="J39" s="8">
        <f t="shared" si="4"/>
        <v>64420.871637300006</v>
      </c>
      <c r="K39" s="7"/>
      <c r="L39" s="12">
        <f t="shared" si="1"/>
        <v>5.3909000000000002</v>
      </c>
      <c r="M39" s="7"/>
      <c r="N39" s="8">
        <f t="shared" si="2"/>
        <v>3950926.9272983004</v>
      </c>
      <c r="O39" s="9"/>
      <c r="P39" s="17">
        <v>732888.18700000003</v>
      </c>
      <c r="Q39" s="10"/>
      <c r="R39" s="18">
        <v>22006.760999999999</v>
      </c>
      <c r="S39" s="11"/>
      <c r="T39" s="12">
        <f t="shared" si="3"/>
        <v>5.4671650060259145</v>
      </c>
      <c r="U39" s="11"/>
      <c r="V39" s="12">
        <f t="shared" si="5"/>
        <v>5.5550650060259148</v>
      </c>
    </row>
    <row r="40" spans="2:22" ht="15.75" thickBot="1" x14ac:dyDescent="0.3">
      <c r="B40" s="15">
        <v>44866</v>
      </c>
      <c r="C40" s="6"/>
      <c r="D40" s="16">
        <v>7.7896000000000001</v>
      </c>
      <c r="E40" s="7"/>
      <c r="F40" s="8">
        <f t="shared" si="0"/>
        <v>5909399.7029704005</v>
      </c>
      <c r="G40" s="7"/>
      <c r="H40" s="16">
        <v>8.7900000000000006E-2</v>
      </c>
      <c r="I40" s="7"/>
      <c r="J40" s="8">
        <f t="shared" si="4"/>
        <v>66683.300027100006</v>
      </c>
      <c r="K40" s="7"/>
      <c r="L40" s="12">
        <f t="shared" si="1"/>
        <v>7.8775000000000004</v>
      </c>
      <c r="M40" s="7"/>
      <c r="N40" s="8">
        <f t="shared" si="2"/>
        <v>5976083.0029975008</v>
      </c>
      <c r="O40" s="9"/>
      <c r="P40" s="17">
        <v>758626.84900000005</v>
      </c>
      <c r="Q40" s="10"/>
      <c r="R40" s="18">
        <v>22006.760999999999</v>
      </c>
      <c r="S40" s="11"/>
      <c r="T40" s="12">
        <f t="shared" si="3"/>
        <v>8.0223167942854161</v>
      </c>
      <c r="U40" s="11"/>
      <c r="V40" s="12">
        <f t="shared" si="5"/>
        <v>8.1102167942854155</v>
      </c>
    </row>
    <row r="41" spans="2:22" ht="15.75" thickBot="1" x14ac:dyDescent="0.3">
      <c r="B41" s="15">
        <v>44867</v>
      </c>
      <c r="C41" s="6"/>
      <c r="D41" s="16">
        <v>11.3018</v>
      </c>
      <c r="E41" s="7"/>
      <c r="F41" s="8">
        <f t="shared" ref="F41:F72" si="6">D41*P41</f>
        <v>8837219.0169050004</v>
      </c>
      <c r="G41" s="7"/>
      <c r="H41" s="16">
        <v>8.7900000000000006E-2</v>
      </c>
      <c r="I41" s="7"/>
      <c r="J41" s="8">
        <f t="shared" si="4"/>
        <v>68731.66677750001</v>
      </c>
      <c r="K41" s="7"/>
      <c r="L41" s="12">
        <f t="shared" ref="L41:L72" si="7">D41+H41</f>
        <v>11.389699999999999</v>
      </c>
      <c r="M41" s="7"/>
      <c r="N41" s="8">
        <f t="shared" ref="N41:N72" si="8">(D41+H41)*P41</f>
        <v>8905950.6836824995</v>
      </c>
      <c r="O41" s="9"/>
      <c r="P41" s="17">
        <v>781930.22499999998</v>
      </c>
      <c r="Q41" s="10"/>
      <c r="R41" s="18">
        <v>22006.760999999999</v>
      </c>
      <c r="S41" s="11"/>
      <c r="T41" s="12">
        <f t="shared" ref="T41:T72" si="9">F41/(P41-R41)</f>
        <v>11.629090869741853</v>
      </c>
      <c r="U41" s="11"/>
      <c r="V41" s="12">
        <f t="shared" si="5"/>
        <v>11.716990869741853</v>
      </c>
    </row>
    <row r="42" spans="2:22" ht="15.75" thickBot="1" x14ac:dyDescent="0.3">
      <c r="B42" s="15">
        <v>44868</v>
      </c>
      <c r="C42" s="6"/>
      <c r="D42" s="16">
        <v>3.9420000000000002</v>
      </c>
      <c r="E42" s="7"/>
      <c r="F42" s="8">
        <f t="shared" si="6"/>
        <v>3037963.168422</v>
      </c>
      <c r="G42" s="7"/>
      <c r="H42" s="16">
        <v>8.7900000000000006E-2</v>
      </c>
      <c r="I42" s="7"/>
      <c r="J42" s="8">
        <f t="shared" si="4"/>
        <v>67741.4922639</v>
      </c>
      <c r="K42" s="7"/>
      <c r="L42" s="12">
        <f t="shared" si="7"/>
        <v>4.0299000000000005</v>
      </c>
      <c r="M42" s="7"/>
      <c r="N42" s="8">
        <f t="shared" si="8"/>
        <v>3105704.6606859001</v>
      </c>
      <c r="O42" s="9"/>
      <c r="P42" s="17">
        <v>770665.44099999999</v>
      </c>
      <c r="Q42" s="10"/>
      <c r="R42" s="18">
        <v>22006.760999999999</v>
      </c>
      <c r="S42" s="11"/>
      <c r="T42" s="12">
        <f t="shared" si="9"/>
        <v>4.0578747693434885</v>
      </c>
      <c r="U42" s="11"/>
      <c r="V42" s="12">
        <f t="shared" si="5"/>
        <v>4.1457747693434888</v>
      </c>
    </row>
    <row r="43" spans="2:22" ht="15.75" thickBot="1" x14ac:dyDescent="0.3">
      <c r="B43" s="15">
        <v>44869</v>
      </c>
      <c r="C43" s="6"/>
      <c r="D43" s="16">
        <v>-0.1207</v>
      </c>
      <c r="E43" s="7"/>
      <c r="F43" s="8">
        <f t="shared" si="6"/>
        <v>-92082.078762799996</v>
      </c>
      <c r="G43" s="7"/>
      <c r="H43" s="16">
        <v>8.7900000000000006E-2</v>
      </c>
      <c r="I43" s="7"/>
      <c r="J43" s="8">
        <f t="shared" si="4"/>
        <v>67058.945511600003</v>
      </c>
      <c r="K43" s="7"/>
      <c r="L43" s="12">
        <f t="shared" si="7"/>
        <v>-3.2799999999999996E-2</v>
      </c>
      <c r="M43" s="7"/>
      <c r="N43" s="8">
        <f t="shared" si="8"/>
        <v>-25023.133251199997</v>
      </c>
      <c r="O43" s="9"/>
      <c r="P43" s="17">
        <v>762900.40399999998</v>
      </c>
      <c r="Q43" s="10"/>
      <c r="R43" s="18">
        <v>22006.760999999999</v>
      </c>
      <c r="S43" s="11"/>
      <c r="T43" s="12">
        <f t="shared" si="9"/>
        <v>-0.12428515163113635</v>
      </c>
      <c r="U43" s="11"/>
      <c r="V43" s="12">
        <f t="shared" si="5"/>
        <v>-3.6385151631136342E-2</v>
      </c>
    </row>
    <row r="44" spans="2:22" ht="15.75" thickBot="1" x14ac:dyDescent="0.3">
      <c r="B44" s="15">
        <v>44870</v>
      </c>
      <c r="C44" s="6"/>
      <c r="D44" s="16">
        <v>3.2902999999999998</v>
      </c>
      <c r="E44" s="7"/>
      <c r="F44" s="8">
        <f t="shared" si="6"/>
        <v>2329114.9300262998</v>
      </c>
      <c r="G44" s="7"/>
      <c r="H44" s="16">
        <v>8.7900000000000006E-2</v>
      </c>
      <c r="I44" s="7"/>
      <c r="J44" s="8">
        <f t="shared" si="4"/>
        <v>62222.04733590001</v>
      </c>
      <c r="K44" s="7"/>
      <c r="L44" s="12">
        <f t="shared" si="7"/>
        <v>3.3781999999999996</v>
      </c>
      <c r="M44" s="7"/>
      <c r="N44" s="8">
        <f t="shared" si="8"/>
        <v>2391336.9773621997</v>
      </c>
      <c r="O44" s="9"/>
      <c r="P44" s="17">
        <v>707873.12100000004</v>
      </c>
      <c r="Q44" s="10"/>
      <c r="R44" s="18">
        <v>22006.760999999999</v>
      </c>
      <c r="S44" s="11"/>
      <c r="T44" s="12">
        <f t="shared" si="9"/>
        <v>3.3958728199270474</v>
      </c>
      <c r="U44" s="11"/>
      <c r="V44" s="12">
        <f t="shared" si="5"/>
        <v>3.4837728199270472</v>
      </c>
    </row>
    <row r="45" spans="2:22" ht="15.75" thickBot="1" x14ac:dyDescent="0.3">
      <c r="B45" s="15">
        <v>44871</v>
      </c>
      <c r="C45" s="6"/>
      <c r="D45" s="16">
        <v>4.8899999999999997</v>
      </c>
      <c r="E45" s="7"/>
      <c r="F45" s="8">
        <f t="shared" si="6"/>
        <v>3447703.71765</v>
      </c>
      <c r="G45" s="7"/>
      <c r="H45" s="16">
        <v>8.7900000000000006E-2</v>
      </c>
      <c r="I45" s="7"/>
      <c r="J45" s="8">
        <f t="shared" si="4"/>
        <v>61974.060691500003</v>
      </c>
      <c r="K45" s="7"/>
      <c r="L45" s="12">
        <f t="shared" si="7"/>
        <v>4.9779</v>
      </c>
      <c r="M45" s="7"/>
      <c r="N45" s="8">
        <f t="shared" si="8"/>
        <v>3509677.7783415001</v>
      </c>
      <c r="O45" s="9"/>
      <c r="P45" s="17">
        <v>705051.88500000001</v>
      </c>
      <c r="Q45" s="10"/>
      <c r="R45" s="18">
        <v>22006.760999999999</v>
      </c>
      <c r="S45" s="11"/>
      <c r="T45" s="12">
        <f t="shared" si="9"/>
        <v>5.047548978111144</v>
      </c>
      <c r="U45" s="11"/>
      <c r="V45" s="12">
        <f t="shared" si="5"/>
        <v>5.1354489781111443</v>
      </c>
    </row>
    <row r="46" spans="2:22" ht="15.75" thickBot="1" x14ac:dyDescent="0.3">
      <c r="B46" s="15">
        <v>44872</v>
      </c>
      <c r="C46" s="6"/>
      <c r="D46" s="16">
        <v>8.0670000000000002</v>
      </c>
      <c r="E46" s="7"/>
      <c r="F46" s="8">
        <f t="shared" si="6"/>
        <v>6325557.6718800003</v>
      </c>
      <c r="G46" s="7"/>
      <c r="H46" s="16">
        <v>8.7900000000000006E-2</v>
      </c>
      <c r="I46" s="7"/>
      <c r="J46" s="8">
        <f t="shared" si="4"/>
        <v>68924.819556000002</v>
      </c>
      <c r="K46" s="7"/>
      <c r="L46" s="12">
        <f t="shared" si="7"/>
        <v>8.1548999999999996</v>
      </c>
      <c r="M46" s="7"/>
      <c r="N46" s="8">
        <f t="shared" si="8"/>
        <v>6394482.491436</v>
      </c>
      <c r="O46" s="9"/>
      <c r="P46" s="17">
        <v>784127.64</v>
      </c>
      <c r="Q46" s="10"/>
      <c r="R46" s="18">
        <v>22006.760999999999</v>
      </c>
      <c r="S46" s="11"/>
      <c r="T46" s="12">
        <f t="shared" si="9"/>
        <v>8.2999401357169749</v>
      </c>
      <c r="U46" s="11"/>
      <c r="V46" s="12">
        <f t="shared" si="5"/>
        <v>8.3878401357169743</v>
      </c>
    </row>
    <row r="47" spans="2:22" ht="15.75" thickBot="1" x14ac:dyDescent="0.3">
      <c r="B47" s="15">
        <v>44873</v>
      </c>
      <c r="C47" s="6"/>
      <c r="D47" s="16">
        <v>9.2064000000000004</v>
      </c>
      <c r="E47" s="7"/>
      <c r="F47" s="8">
        <f t="shared" si="6"/>
        <v>7210086.1389311999</v>
      </c>
      <c r="G47" s="7"/>
      <c r="H47" s="16">
        <v>8.7900000000000006E-2</v>
      </c>
      <c r="I47" s="7"/>
      <c r="J47" s="8">
        <f t="shared" si="4"/>
        <v>68839.782283200009</v>
      </c>
      <c r="K47" s="7"/>
      <c r="L47" s="12">
        <f t="shared" si="7"/>
        <v>9.2942999999999998</v>
      </c>
      <c r="M47" s="7"/>
      <c r="N47" s="8">
        <f t="shared" si="8"/>
        <v>7278925.9212143999</v>
      </c>
      <c r="O47" s="9"/>
      <c r="P47" s="17">
        <v>783160.20799999998</v>
      </c>
      <c r="Q47" s="10"/>
      <c r="R47" s="18">
        <v>22006.760999999999</v>
      </c>
      <c r="S47" s="11"/>
      <c r="T47" s="12">
        <f t="shared" si="9"/>
        <v>9.4725789751710874</v>
      </c>
      <c r="U47" s="11"/>
      <c r="V47" s="12">
        <f t="shared" si="5"/>
        <v>9.5604789751710868</v>
      </c>
    </row>
    <row r="48" spans="2:22" ht="15.75" thickBot="1" x14ac:dyDescent="0.3">
      <c r="B48" s="15">
        <v>44874</v>
      </c>
      <c r="C48" s="6"/>
      <c r="D48" s="16">
        <v>5.8800999999999997</v>
      </c>
      <c r="E48" s="7"/>
      <c r="F48" s="8">
        <f t="shared" si="6"/>
        <v>4598315.2528304001</v>
      </c>
      <c r="G48" s="7"/>
      <c r="H48" s="16">
        <v>8.7900000000000006E-2</v>
      </c>
      <c r="I48" s="7"/>
      <c r="J48" s="8">
        <f t="shared" si="4"/>
        <v>68738.951841600006</v>
      </c>
      <c r="K48" s="7"/>
      <c r="L48" s="12">
        <f t="shared" si="7"/>
        <v>5.968</v>
      </c>
      <c r="M48" s="7"/>
      <c r="N48" s="8">
        <f t="shared" si="8"/>
        <v>4667054.2046720004</v>
      </c>
      <c r="O48" s="9"/>
      <c r="P48" s="17">
        <v>782013.10400000005</v>
      </c>
      <c r="Q48" s="10"/>
      <c r="R48" s="18">
        <v>22006.760999999999</v>
      </c>
      <c r="S48" s="11"/>
      <c r="T48" s="12">
        <f t="shared" si="9"/>
        <v>6.0503643096968194</v>
      </c>
      <c r="U48" s="11"/>
      <c r="V48" s="12">
        <f t="shared" si="5"/>
        <v>6.1382643096968197</v>
      </c>
    </row>
    <row r="49" spans="2:22" ht="15.75" thickBot="1" x14ac:dyDescent="0.3">
      <c r="B49" s="15">
        <v>44875</v>
      </c>
      <c r="C49" s="6"/>
      <c r="D49" s="16">
        <v>9.4029000000000007</v>
      </c>
      <c r="E49" s="7"/>
      <c r="F49" s="8">
        <f t="shared" si="6"/>
        <v>7403447.4756723</v>
      </c>
      <c r="G49" s="7"/>
      <c r="H49" s="16">
        <v>8.7900000000000006E-2</v>
      </c>
      <c r="I49" s="7"/>
      <c r="J49" s="8">
        <f t="shared" si="4"/>
        <v>69208.7582673</v>
      </c>
      <c r="K49" s="7"/>
      <c r="L49" s="12">
        <f t="shared" si="7"/>
        <v>9.4908000000000001</v>
      </c>
      <c r="M49" s="7"/>
      <c r="N49" s="8">
        <f t="shared" si="8"/>
        <v>7472656.2339396002</v>
      </c>
      <c r="O49" s="9"/>
      <c r="P49" s="17">
        <v>787357.88699999999</v>
      </c>
      <c r="Q49" s="10"/>
      <c r="R49" s="18">
        <v>22006.760999999999</v>
      </c>
      <c r="S49" s="11"/>
      <c r="T49" s="12">
        <f t="shared" si="9"/>
        <v>9.6732692017654394</v>
      </c>
      <c r="U49" s="11"/>
      <c r="V49" s="12">
        <f t="shared" si="5"/>
        <v>9.7611692017654388</v>
      </c>
    </row>
    <row r="50" spans="2:22" ht="15.75" thickBot="1" x14ac:dyDescent="0.3">
      <c r="B50" s="15">
        <v>44876</v>
      </c>
      <c r="C50" s="6"/>
      <c r="D50" s="16">
        <v>9.9999000000000002</v>
      </c>
      <c r="E50" s="7"/>
      <c r="F50" s="8">
        <f t="shared" si="6"/>
        <v>7595303.0162102999</v>
      </c>
      <c r="G50" s="7"/>
      <c r="H50" s="16">
        <v>8.7900000000000006E-2</v>
      </c>
      <c r="I50" s="7"/>
      <c r="J50" s="8">
        <f t="shared" si="4"/>
        <v>66763.381146300002</v>
      </c>
      <c r="K50" s="7"/>
      <c r="L50" s="12">
        <f t="shared" si="7"/>
        <v>10.0878</v>
      </c>
      <c r="M50" s="7"/>
      <c r="N50" s="8">
        <f t="shared" si="8"/>
        <v>7662066.3973565996</v>
      </c>
      <c r="O50" s="9"/>
      <c r="P50" s="17">
        <v>759537.897</v>
      </c>
      <c r="Q50" s="10"/>
      <c r="R50" s="18">
        <v>22006.760999999999</v>
      </c>
      <c r="S50" s="11"/>
      <c r="T50" s="12">
        <f t="shared" si="9"/>
        <v>10.298281178206828</v>
      </c>
      <c r="U50" s="11"/>
      <c r="V50" s="12">
        <f t="shared" si="5"/>
        <v>10.386181178206828</v>
      </c>
    </row>
    <row r="51" spans="2:22" ht="15.75" thickBot="1" x14ac:dyDescent="0.3">
      <c r="B51" s="15">
        <v>44877</v>
      </c>
      <c r="C51" s="6"/>
      <c r="D51" s="16">
        <v>2.8616999999999999</v>
      </c>
      <c r="E51" s="7"/>
      <c r="F51" s="8">
        <f t="shared" si="6"/>
        <v>1955007.6486744001</v>
      </c>
      <c r="G51" s="7"/>
      <c r="H51" s="16">
        <v>8.7900000000000006E-2</v>
      </c>
      <c r="I51" s="7"/>
      <c r="J51" s="8">
        <f t="shared" si="4"/>
        <v>60050.030512800004</v>
      </c>
      <c r="K51" s="7"/>
      <c r="L51" s="12">
        <f t="shared" si="7"/>
        <v>2.9495999999999998</v>
      </c>
      <c r="M51" s="7"/>
      <c r="N51" s="8">
        <f t="shared" si="8"/>
        <v>2015057.6791871998</v>
      </c>
      <c r="O51" s="9"/>
      <c r="P51" s="17">
        <v>683163.03200000001</v>
      </c>
      <c r="Q51" s="10"/>
      <c r="R51" s="18">
        <v>22006.760999999999</v>
      </c>
      <c r="S51" s="11"/>
      <c r="T51" s="12">
        <f t="shared" si="9"/>
        <v>2.956952439878469</v>
      </c>
      <c r="U51" s="11"/>
      <c r="V51" s="12">
        <f t="shared" si="5"/>
        <v>3.0448524398784689</v>
      </c>
    </row>
    <row r="52" spans="2:22" ht="15.75" thickBot="1" x14ac:dyDescent="0.3">
      <c r="B52" s="15">
        <v>44878</v>
      </c>
      <c r="C52" s="6"/>
      <c r="D52" s="16">
        <v>4.1548999999999996</v>
      </c>
      <c r="E52" s="7"/>
      <c r="F52" s="8">
        <f t="shared" si="6"/>
        <v>2829967.9792513996</v>
      </c>
      <c r="G52" s="7"/>
      <c r="H52" s="16">
        <v>8.7900000000000006E-2</v>
      </c>
      <c r="I52" s="7"/>
      <c r="J52" s="8">
        <f t="shared" si="4"/>
        <v>59870.077589400003</v>
      </c>
      <c r="K52" s="7"/>
      <c r="L52" s="12">
        <f t="shared" si="7"/>
        <v>4.2427999999999999</v>
      </c>
      <c r="M52" s="7"/>
      <c r="N52" s="8">
        <f t="shared" si="8"/>
        <v>2889838.0568407997</v>
      </c>
      <c r="O52" s="9"/>
      <c r="P52" s="17">
        <v>681115.78599999996</v>
      </c>
      <c r="Q52" s="10"/>
      <c r="R52" s="18">
        <v>22006.760999999999</v>
      </c>
      <c r="S52" s="11"/>
      <c r="T52" s="12">
        <f t="shared" si="9"/>
        <v>4.2936265047370581</v>
      </c>
      <c r="U52" s="11"/>
      <c r="V52" s="12">
        <f t="shared" si="5"/>
        <v>4.3815265047370584</v>
      </c>
    </row>
    <row r="53" spans="2:22" ht="15.75" thickBot="1" x14ac:dyDescent="0.3">
      <c r="B53" s="15">
        <v>44879</v>
      </c>
      <c r="C53" s="6"/>
      <c r="D53" s="16">
        <v>0.98360000000000003</v>
      </c>
      <c r="E53" s="7"/>
      <c r="F53" s="8">
        <f t="shared" si="6"/>
        <v>752950.66685279994</v>
      </c>
      <c r="G53" s="7"/>
      <c r="H53" s="16">
        <v>8.7900000000000006E-2</v>
      </c>
      <c r="I53" s="7"/>
      <c r="J53" s="8">
        <f t="shared" si="4"/>
        <v>67287.884929200009</v>
      </c>
      <c r="K53" s="7"/>
      <c r="L53" s="12">
        <f t="shared" si="7"/>
        <v>1.0715000000000001</v>
      </c>
      <c r="M53" s="7"/>
      <c r="N53" s="8">
        <f t="shared" si="8"/>
        <v>820238.55178200011</v>
      </c>
      <c r="O53" s="9"/>
      <c r="P53" s="17">
        <v>765504.94799999997</v>
      </c>
      <c r="Q53" s="10"/>
      <c r="R53" s="18">
        <v>22006.760999999999</v>
      </c>
      <c r="S53" s="11"/>
      <c r="T53" s="12">
        <f t="shared" si="9"/>
        <v>1.0127135210523386</v>
      </c>
      <c r="U53" s="11"/>
      <c r="V53" s="12">
        <f t="shared" si="5"/>
        <v>1.1006135210523387</v>
      </c>
    </row>
    <row r="54" spans="2:22" ht="15.75" thickBot="1" x14ac:dyDescent="0.3">
      <c r="B54" s="15">
        <v>44880</v>
      </c>
      <c r="C54" s="6"/>
      <c r="D54" s="16">
        <v>4.2550999999999997</v>
      </c>
      <c r="E54" s="7"/>
      <c r="F54" s="8">
        <f t="shared" si="6"/>
        <v>3384565.8986449996</v>
      </c>
      <c r="G54" s="7"/>
      <c r="H54" s="16">
        <v>8.7900000000000006E-2</v>
      </c>
      <c r="I54" s="7"/>
      <c r="J54" s="8">
        <f t="shared" si="4"/>
        <v>69916.886205000003</v>
      </c>
      <c r="K54" s="7"/>
      <c r="L54" s="12">
        <f t="shared" si="7"/>
        <v>4.343</v>
      </c>
      <c r="M54" s="7"/>
      <c r="N54" s="8">
        <f t="shared" si="8"/>
        <v>3454482.7848499999</v>
      </c>
      <c r="O54" s="9"/>
      <c r="P54" s="17">
        <v>795413.95</v>
      </c>
      <c r="Q54" s="10"/>
      <c r="R54" s="18">
        <v>22006.760999999999</v>
      </c>
      <c r="S54" s="11"/>
      <c r="T54" s="12">
        <f t="shared" si="9"/>
        <v>4.3761758964526507</v>
      </c>
      <c r="U54" s="11"/>
      <c r="V54" s="12">
        <f t="shared" si="5"/>
        <v>4.464075896452651</v>
      </c>
    </row>
    <row r="55" spans="2:22" ht="15.75" thickBot="1" x14ac:dyDescent="0.3">
      <c r="B55" s="15">
        <v>44881</v>
      </c>
      <c r="C55" s="6"/>
      <c r="D55" s="16">
        <v>2.7614000000000001</v>
      </c>
      <c r="E55" s="7"/>
      <c r="F55" s="8">
        <f t="shared" si="6"/>
        <v>2210441.6198470001</v>
      </c>
      <c r="G55" s="7"/>
      <c r="H55" s="16">
        <v>8.7900000000000006E-2</v>
      </c>
      <c r="I55" s="7"/>
      <c r="J55" s="8">
        <f t="shared" si="4"/>
        <v>70362.069379499997</v>
      </c>
      <c r="K55" s="7"/>
      <c r="L55" s="12">
        <f t="shared" si="7"/>
        <v>2.8492999999999999</v>
      </c>
      <c r="M55" s="7"/>
      <c r="N55" s="8">
        <f t="shared" si="8"/>
        <v>2280803.6892264998</v>
      </c>
      <c r="O55" s="9"/>
      <c r="P55" s="17">
        <v>800478.60499999998</v>
      </c>
      <c r="Q55" s="10"/>
      <c r="R55" s="18">
        <v>22006.760999999999</v>
      </c>
      <c r="S55" s="11"/>
      <c r="T55" s="12">
        <f t="shared" si="9"/>
        <v>2.839462514776578</v>
      </c>
      <c r="U55" s="11"/>
      <c r="V55" s="12">
        <f t="shared" si="5"/>
        <v>2.9273625147765778</v>
      </c>
    </row>
    <row r="56" spans="2:22" ht="15.75" thickBot="1" x14ac:dyDescent="0.3">
      <c r="B56" s="15">
        <v>44882</v>
      </c>
      <c r="C56" s="6"/>
      <c r="D56" s="16">
        <v>4.6680000000000001</v>
      </c>
      <c r="E56" s="7"/>
      <c r="F56" s="8">
        <f t="shared" si="6"/>
        <v>3808553.994804</v>
      </c>
      <c r="G56" s="7"/>
      <c r="H56" s="16">
        <v>8.7900000000000006E-2</v>
      </c>
      <c r="I56" s="7"/>
      <c r="J56" s="8">
        <f t="shared" si="4"/>
        <v>71716.344503700006</v>
      </c>
      <c r="K56" s="7"/>
      <c r="L56" s="12">
        <f t="shared" si="7"/>
        <v>4.7559000000000005</v>
      </c>
      <c r="M56" s="7"/>
      <c r="N56" s="8">
        <f t="shared" si="8"/>
        <v>3880270.3393077003</v>
      </c>
      <c r="O56" s="9"/>
      <c r="P56" s="17">
        <v>815885.603</v>
      </c>
      <c r="Q56" s="10"/>
      <c r="R56" s="18">
        <v>22006.760999999999</v>
      </c>
      <c r="S56" s="11"/>
      <c r="T56" s="12">
        <f t="shared" si="9"/>
        <v>4.7973995442543869</v>
      </c>
      <c r="U56" s="11"/>
      <c r="V56" s="12">
        <f t="shared" si="5"/>
        <v>4.8852995442543872</v>
      </c>
    </row>
    <row r="57" spans="2:22" ht="15.75" thickBot="1" x14ac:dyDescent="0.3">
      <c r="B57" s="15">
        <v>44883</v>
      </c>
      <c r="C57" s="6"/>
      <c r="D57" s="16">
        <v>4.5225999999999997</v>
      </c>
      <c r="E57" s="7"/>
      <c r="F57" s="8">
        <f t="shared" si="6"/>
        <v>3595424.4468565998</v>
      </c>
      <c r="G57" s="7"/>
      <c r="H57" s="16">
        <v>8.7900000000000006E-2</v>
      </c>
      <c r="I57" s="7"/>
      <c r="J57" s="8">
        <f t="shared" si="4"/>
        <v>69879.672948899999</v>
      </c>
      <c r="K57" s="7"/>
      <c r="L57" s="12">
        <f t="shared" si="7"/>
        <v>4.6105</v>
      </c>
      <c r="M57" s="7"/>
      <c r="N57" s="8">
        <f t="shared" si="8"/>
        <v>3665304.1198054999</v>
      </c>
      <c r="O57" s="9"/>
      <c r="P57" s="17">
        <v>794990.59100000001</v>
      </c>
      <c r="Q57" s="10"/>
      <c r="R57" s="18">
        <v>22006.760999999999</v>
      </c>
      <c r="S57" s="11"/>
      <c r="T57" s="12">
        <f t="shared" si="9"/>
        <v>4.6513579033814967</v>
      </c>
      <c r="U57" s="11"/>
      <c r="V57" s="12">
        <f t="shared" si="5"/>
        <v>4.739257903381497</v>
      </c>
    </row>
    <row r="58" spans="2:22" ht="15.75" thickBot="1" x14ac:dyDescent="0.3">
      <c r="B58" s="15">
        <v>44884</v>
      </c>
      <c r="C58" s="6"/>
      <c r="D58" s="16">
        <v>2.5232000000000001</v>
      </c>
      <c r="E58" s="7"/>
      <c r="F58" s="8">
        <f t="shared" si="6"/>
        <v>1842137.9922528001</v>
      </c>
      <c r="G58" s="7"/>
      <c r="H58" s="16">
        <v>8.7900000000000006E-2</v>
      </c>
      <c r="I58" s="7"/>
      <c r="J58" s="8">
        <f t="shared" si="4"/>
        <v>64174.036746600003</v>
      </c>
      <c r="K58" s="7"/>
      <c r="L58" s="12">
        <f t="shared" si="7"/>
        <v>2.6111</v>
      </c>
      <c r="M58" s="7"/>
      <c r="N58" s="8">
        <f t="shared" si="8"/>
        <v>1906312.0289994001</v>
      </c>
      <c r="O58" s="9"/>
      <c r="P58" s="17">
        <v>730080.054</v>
      </c>
      <c r="Q58" s="10"/>
      <c r="R58" s="18">
        <v>22006.760999999999</v>
      </c>
      <c r="S58" s="11"/>
      <c r="T58" s="12">
        <f t="shared" si="9"/>
        <v>2.6016204967256122</v>
      </c>
      <c r="U58" s="11"/>
      <c r="V58" s="12">
        <f t="shared" si="5"/>
        <v>2.6895204967256121</v>
      </c>
    </row>
    <row r="59" spans="2:22" ht="15.75" thickBot="1" x14ac:dyDescent="0.3">
      <c r="B59" s="15">
        <v>44885</v>
      </c>
      <c r="C59" s="6"/>
      <c r="D59" s="16">
        <v>3.7052</v>
      </c>
      <c r="E59" s="7"/>
      <c r="F59" s="8">
        <f t="shared" si="6"/>
        <v>2694974.0372331999</v>
      </c>
      <c r="G59" s="7"/>
      <c r="H59" s="16">
        <v>8.7900000000000006E-2</v>
      </c>
      <c r="I59" s="7"/>
      <c r="J59" s="8">
        <f t="shared" si="4"/>
        <v>63933.989493900001</v>
      </c>
      <c r="K59" s="7"/>
      <c r="L59" s="12">
        <f t="shared" si="7"/>
        <v>3.7930999999999999</v>
      </c>
      <c r="M59" s="7"/>
      <c r="N59" s="8">
        <f t="shared" si="8"/>
        <v>2758908.0267270999</v>
      </c>
      <c r="O59" s="9"/>
      <c r="P59" s="17">
        <v>727349.14099999995</v>
      </c>
      <c r="Q59" s="10"/>
      <c r="R59" s="18">
        <v>22006.760999999999</v>
      </c>
      <c r="S59" s="11"/>
      <c r="T59" s="12">
        <f t="shared" si="9"/>
        <v>3.8208026536463047</v>
      </c>
      <c r="U59" s="11"/>
      <c r="V59" s="12">
        <f t="shared" si="5"/>
        <v>3.9087026536463045</v>
      </c>
    </row>
    <row r="60" spans="2:22" ht="15.75" thickBot="1" x14ac:dyDescent="0.3">
      <c r="B60" s="15">
        <v>44886</v>
      </c>
      <c r="C60" s="6"/>
      <c r="D60" s="16">
        <v>1.3327</v>
      </c>
      <c r="E60" s="7"/>
      <c r="F60" s="8">
        <f t="shared" si="6"/>
        <v>1129654.4444728</v>
      </c>
      <c r="G60" s="7"/>
      <c r="H60" s="16">
        <v>8.7900000000000006E-2</v>
      </c>
      <c r="I60" s="7"/>
      <c r="J60" s="8">
        <f t="shared" si="4"/>
        <v>74507.860485600002</v>
      </c>
      <c r="K60" s="7"/>
      <c r="L60" s="12">
        <f t="shared" si="7"/>
        <v>1.4206000000000001</v>
      </c>
      <c r="M60" s="7"/>
      <c r="N60" s="8">
        <f t="shared" si="8"/>
        <v>1204162.3049584001</v>
      </c>
      <c r="O60" s="9"/>
      <c r="P60" s="17">
        <v>847643.46400000004</v>
      </c>
      <c r="Q60" s="10"/>
      <c r="R60" s="18">
        <v>22006.760999999999</v>
      </c>
      <c r="S60" s="11"/>
      <c r="T60" s="12">
        <f t="shared" si="9"/>
        <v>1.3682221737092519</v>
      </c>
      <c r="U60" s="11"/>
      <c r="V60" s="12">
        <f t="shared" si="5"/>
        <v>1.456122173709252</v>
      </c>
    </row>
    <row r="61" spans="2:22" ht="15.75" thickBot="1" x14ac:dyDescent="0.3">
      <c r="B61" s="15">
        <v>44887</v>
      </c>
      <c r="C61" s="6"/>
      <c r="D61" s="16">
        <v>0.38069999999999998</v>
      </c>
      <c r="E61" s="7"/>
      <c r="F61" s="8">
        <f t="shared" si="6"/>
        <v>317339.40841019998</v>
      </c>
      <c r="G61" s="7"/>
      <c r="H61" s="16">
        <v>8.7900000000000006E-2</v>
      </c>
      <c r="I61" s="7"/>
      <c r="J61" s="8">
        <f t="shared" si="4"/>
        <v>73270.643549400003</v>
      </c>
      <c r="K61" s="7"/>
      <c r="L61" s="12">
        <f t="shared" si="7"/>
        <v>0.46860000000000002</v>
      </c>
      <c r="M61" s="7"/>
      <c r="N61" s="8">
        <f t="shared" si="8"/>
        <v>390610.05195960001</v>
      </c>
      <c r="O61" s="9"/>
      <c r="P61" s="17">
        <v>833568.18599999999</v>
      </c>
      <c r="Q61" s="10"/>
      <c r="R61" s="18">
        <v>22006.760999999999</v>
      </c>
      <c r="S61" s="11"/>
      <c r="T61" s="12">
        <f t="shared" si="9"/>
        <v>0.39102327764062955</v>
      </c>
      <c r="U61" s="11"/>
      <c r="V61" s="12">
        <f t="shared" si="5"/>
        <v>0.47892327764062959</v>
      </c>
    </row>
    <row r="62" spans="2:22" ht="15.75" thickBot="1" x14ac:dyDescent="0.3">
      <c r="B62" s="15">
        <v>44888</v>
      </c>
      <c r="C62" s="6"/>
      <c r="D62" s="16">
        <v>3.4531999999999998</v>
      </c>
      <c r="E62" s="7"/>
      <c r="F62" s="8">
        <f t="shared" si="6"/>
        <v>2899218.4320355998</v>
      </c>
      <c r="G62" s="7"/>
      <c r="H62" s="16">
        <v>8.7900000000000006E-2</v>
      </c>
      <c r="I62" s="7"/>
      <c r="J62" s="8">
        <f t="shared" si="4"/>
        <v>73798.5926607</v>
      </c>
      <c r="K62" s="7"/>
      <c r="L62" s="12">
        <f t="shared" si="7"/>
        <v>3.5410999999999997</v>
      </c>
      <c r="M62" s="7"/>
      <c r="N62" s="8">
        <f t="shared" si="8"/>
        <v>2973017.0246962998</v>
      </c>
      <c r="O62" s="9"/>
      <c r="P62" s="17">
        <v>839574.43299999996</v>
      </c>
      <c r="Q62" s="10"/>
      <c r="R62" s="18">
        <v>22006.760999999999</v>
      </c>
      <c r="S62" s="11"/>
      <c r="T62" s="12">
        <f t="shared" si="9"/>
        <v>3.546151017619493</v>
      </c>
      <c r="U62" s="11"/>
      <c r="V62" s="12">
        <f t="shared" si="5"/>
        <v>3.6340510176194929</v>
      </c>
    </row>
    <row r="63" spans="2:22" ht="15.75" thickBot="1" x14ac:dyDescent="0.3">
      <c r="B63" s="15">
        <v>44889</v>
      </c>
      <c r="C63" s="6"/>
      <c r="D63" s="16">
        <v>4.2393999999999998</v>
      </c>
      <c r="E63" s="7"/>
      <c r="F63" s="8">
        <f t="shared" si="6"/>
        <v>3578042.3274353999</v>
      </c>
      <c r="G63" s="7"/>
      <c r="H63" s="16">
        <v>8.7900000000000006E-2</v>
      </c>
      <c r="I63" s="7"/>
      <c r="J63" s="8">
        <f t="shared" si="4"/>
        <v>74187.366273899999</v>
      </c>
      <c r="K63" s="7"/>
      <c r="L63" s="12">
        <f t="shared" si="7"/>
        <v>4.3273000000000001</v>
      </c>
      <c r="M63" s="7"/>
      <c r="N63" s="8">
        <f t="shared" si="8"/>
        <v>3652229.6937093004</v>
      </c>
      <c r="O63" s="9"/>
      <c r="P63" s="17">
        <v>843997.34100000001</v>
      </c>
      <c r="Q63" s="10"/>
      <c r="R63" s="18">
        <v>22006.760999999999</v>
      </c>
      <c r="S63" s="11"/>
      <c r="T63" s="12">
        <f t="shared" si="9"/>
        <v>4.3528994303504058</v>
      </c>
      <c r="U63" s="11"/>
      <c r="V63" s="12">
        <f t="shared" si="5"/>
        <v>4.4407994303504061</v>
      </c>
    </row>
    <row r="64" spans="2:22" ht="15.75" thickBot="1" x14ac:dyDescent="0.3">
      <c r="B64" s="15">
        <v>44890</v>
      </c>
      <c r="C64" s="6"/>
      <c r="D64" s="16">
        <v>1.9034</v>
      </c>
      <c r="E64" s="7"/>
      <c r="F64" s="8">
        <f t="shared" si="6"/>
        <v>1540635.5945178</v>
      </c>
      <c r="G64" s="7"/>
      <c r="H64" s="16">
        <v>8.7900000000000006E-2</v>
      </c>
      <c r="I64" s="7"/>
      <c r="J64" s="8">
        <f t="shared" si="4"/>
        <v>71147.351454300006</v>
      </c>
      <c r="K64" s="7"/>
      <c r="L64" s="12">
        <f t="shared" si="7"/>
        <v>1.9913000000000001</v>
      </c>
      <c r="M64" s="7"/>
      <c r="N64" s="8">
        <f t="shared" si="8"/>
        <v>1611782.9459721001</v>
      </c>
      <c r="O64" s="9"/>
      <c r="P64" s="17">
        <v>809412.41700000002</v>
      </c>
      <c r="Q64" s="10"/>
      <c r="R64" s="18">
        <v>22006.760999999999</v>
      </c>
      <c r="S64" s="11"/>
      <c r="T64" s="12">
        <f t="shared" si="9"/>
        <v>1.956597063760233</v>
      </c>
      <c r="U64" s="11"/>
      <c r="V64" s="12">
        <f t="shared" si="5"/>
        <v>2.0444970637602329</v>
      </c>
    </row>
    <row r="65" spans="2:22" ht="15.75" thickBot="1" x14ac:dyDescent="0.3">
      <c r="B65" s="15">
        <v>44891</v>
      </c>
      <c r="C65" s="6"/>
      <c r="D65" s="16">
        <v>1.5927</v>
      </c>
      <c r="E65" s="7"/>
      <c r="F65" s="8">
        <f t="shared" si="6"/>
        <v>1182332.7413424</v>
      </c>
      <c r="G65" s="7"/>
      <c r="H65" s="16">
        <v>8.7900000000000006E-2</v>
      </c>
      <c r="I65" s="7"/>
      <c r="J65" s="8">
        <f t="shared" si="4"/>
        <v>65252.117764800008</v>
      </c>
      <c r="K65" s="7"/>
      <c r="L65" s="12">
        <f t="shared" si="7"/>
        <v>1.6806000000000001</v>
      </c>
      <c r="M65" s="7"/>
      <c r="N65" s="8">
        <f t="shared" si="8"/>
        <v>1247584.8591072001</v>
      </c>
      <c r="O65" s="9"/>
      <c r="P65" s="17">
        <v>742344.91200000001</v>
      </c>
      <c r="Q65" s="10"/>
      <c r="R65" s="18">
        <v>22006.760999999999</v>
      </c>
      <c r="S65" s="11"/>
      <c r="T65" s="12">
        <f t="shared" si="9"/>
        <v>1.6413579368259781</v>
      </c>
      <c r="U65" s="11"/>
      <c r="V65" s="12">
        <f t="shared" si="5"/>
        <v>1.7292579368259782</v>
      </c>
    </row>
    <row r="66" spans="2:22" ht="15.75" thickBot="1" x14ac:dyDescent="0.3">
      <c r="B66" s="15">
        <v>44892</v>
      </c>
      <c r="C66" s="6"/>
      <c r="D66" s="16">
        <v>2.7751000000000001</v>
      </c>
      <c r="E66" s="7"/>
      <c r="F66" s="8">
        <f t="shared" si="6"/>
        <v>2019710.9449287001</v>
      </c>
      <c r="G66" s="7"/>
      <c r="H66" s="16">
        <v>8.7900000000000006E-2</v>
      </c>
      <c r="I66" s="7"/>
      <c r="J66" s="8">
        <f t="shared" si="4"/>
        <v>63973.403502300003</v>
      </c>
      <c r="K66" s="7"/>
      <c r="L66" s="12">
        <f t="shared" si="7"/>
        <v>2.863</v>
      </c>
      <c r="M66" s="7"/>
      <c r="N66" s="8">
        <f t="shared" si="8"/>
        <v>2083684.348431</v>
      </c>
      <c r="O66" s="9"/>
      <c r="P66" s="17">
        <v>727797.53700000001</v>
      </c>
      <c r="Q66" s="10"/>
      <c r="R66" s="18">
        <v>22006.760999999999</v>
      </c>
      <c r="S66" s="11"/>
      <c r="T66" s="12">
        <f t="shared" si="9"/>
        <v>2.8616284224840873</v>
      </c>
      <c r="U66" s="11"/>
      <c r="V66" s="12">
        <f t="shared" si="5"/>
        <v>2.9495284224840872</v>
      </c>
    </row>
    <row r="67" spans="2:22" ht="15.75" thickBot="1" x14ac:dyDescent="0.3">
      <c r="B67" s="15">
        <v>44893</v>
      </c>
      <c r="C67" s="6"/>
      <c r="D67" s="16">
        <v>-0.4325</v>
      </c>
      <c r="E67" s="7"/>
      <c r="F67" s="8">
        <f t="shared" si="6"/>
        <v>-350547.26347999997</v>
      </c>
      <c r="G67" s="7"/>
      <c r="H67" s="16">
        <v>8.7900000000000006E-2</v>
      </c>
      <c r="I67" s="7"/>
      <c r="J67" s="8">
        <f t="shared" si="4"/>
        <v>71244.1721616</v>
      </c>
      <c r="K67" s="7"/>
      <c r="L67" s="12">
        <f t="shared" si="7"/>
        <v>-0.34460000000000002</v>
      </c>
      <c r="M67" s="7"/>
      <c r="N67" s="8">
        <f t="shared" si="8"/>
        <v>-279303.09131839999</v>
      </c>
      <c r="O67" s="9"/>
      <c r="P67" s="17">
        <v>810513.90399999998</v>
      </c>
      <c r="Q67" s="10"/>
      <c r="R67" s="18">
        <v>22006.760999999999</v>
      </c>
      <c r="S67" s="11"/>
      <c r="T67" s="12">
        <f t="shared" si="9"/>
        <v>-0.44457081535911969</v>
      </c>
      <c r="U67" s="11"/>
      <c r="V67" s="12">
        <f t="shared" si="5"/>
        <v>-0.35667081535911971</v>
      </c>
    </row>
    <row r="68" spans="2:22" ht="15.75" thickBot="1" x14ac:dyDescent="0.3">
      <c r="B68" s="15">
        <v>44894</v>
      </c>
      <c r="C68" s="6"/>
      <c r="D68" s="16">
        <v>-1.0358000000000001</v>
      </c>
      <c r="E68" s="7"/>
      <c r="F68" s="8">
        <f t="shared" si="6"/>
        <v>-873156.41352639999</v>
      </c>
      <c r="G68" s="7"/>
      <c r="H68" s="16">
        <v>8.7900000000000006E-2</v>
      </c>
      <c r="I68" s="7"/>
      <c r="J68" s="8">
        <f t="shared" si="4"/>
        <v>74097.749323199998</v>
      </c>
      <c r="K68" s="7"/>
      <c r="L68" s="12">
        <f t="shared" si="7"/>
        <v>-0.94790000000000008</v>
      </c>
      <c r="M68" s="7"/>
      <c r="N68" s="8">
        <f t="shared" si="8"/>
        <v>-799058.66420320002</v>
      </c>
      <c r="O68" s="9"/>
      <c r="P68" s="17">
        <v>842977.80799999996</v>
      </c>
      <c r="Q68" s="10"/>
      <c r="R68" s="18">
        <v>22006.760999999999</v>
      </c>
      <c r="S68" s="11"/>
      <c r="T68" s="12">
        <f t="shared" si="9"/>
        <v>-1.0635654164870931</v>
      </c>
      <c r="U68" s="11"/>
      <c r="V68" s="12">
        <f t="shared" si="5"/>
        <v>-0.97566541648709315</v>
      </c>
    </row>
    <row r="69" spans="2:22" ht="15.75" thickBot="1" x14ac:dyDescent="0.3">
      <c r="B69" s="15">
        <v>44895</v>
      </c>
      <c r="C69" s="6"/>
      <c r="D69" s="16">
        <v>-2.4975999999999998</v>
      </c>
      <c r="E69" s="7"/>
      <c r="F69" s="8">
        <f t="shared" si="6"/>
        <v>-2115871.4315648</v>
      </c>
      <c r="G69" s="7"/>
      <c r="H69" s="16">
        <v>8.7900000000000006E-2</v>
      </c>
      <c r="I69" s="7"/>
      <c r="J69" s="8">
        <f t="shared" si="4"/>
        <v>74465.52643920001</v>
      </c>
      <c r="K69" s="7"/>
      <c r="L69" s="12">
        <f t="shared" si="7"/>
        <v>-2.4097</v>
      </c>
      <c r="M69" s="7"/>
      <c r="N69" s="8">
        <f t="shared" si="8"/>
        <v>-2041405.9051256001</v>
      </c>
      <c r="O69" s="9"/>
      <c r="P69" s="17">
        <v>847161.848</v>
      </c>
      <c r="Q69" s="10"/>
      <c r="R69" s="18">
        <v>22006.760999999999</v>
      </c>
      <c r="S69" s="11"/>
      <c r="T69" s="12">
        <f t="shared" si="9"/>
        <v>-2.5642106131314439</v>
      </c>
      <c r="U69" s="11"/>
      <c r="V69" s="12">
        <f t="shared" si="5"/>
        <v>-2.4763106131314441</v>
      </c>
    </row>
    <row r="70" spans="2:22" ht="15.75" thickBot="1" x14ac:dyDescent="0.3">
      <c r="B70" s="15">
        <v>44896</v>
      </c>
      <c r="C70" s="6"/>
      <c r="D70" s="16">
        <v>-2.3071999999999999</v>
      </c>
      <c r="E70" s="7"/>
      <c r="F70" s="8">
        <f t="shared" si="6"/>
        <v>-1963272.5391551999</v>
      </c>
      <c r="G70" s="7"/>
      <c r="H70" s="16">
        <v>8.7900000000000006E-2</v>
      </c>
      <c r="I70" s="7"/>
      <c r="J70" s="8">
        <f t="shared" si="4"/>
        <v>74797.007711400001</v>
      </c>
      <c r="K70" s="7"/>
      <c r="L70" s="12">
        <f t="shared" si="7"/>
        <v>-2.2193000000000001</v>
      </c>
      <c r="M70" s="7"/>
      <c r="N70" s="8">
        <f t="shared" si="8"/>
        <v>-1888475.5314438001</v>
      </c>
      <c r="O70" s="9"/>
      <c r="P70" s="17">
        <v>850932.96600000001</v>
      </c>
      <c r="Q70" s="10"/>
      <c r="R70" s="18">
        <v>22006.760999999999</v>
      </c>
      <c r="S70" s="11"/>
      <c r="T70" s="12">
        <f t="shared" si="9"/>
        <v>-2.3684527371832811</v>
      </c>
      <c r="U70" s="11"/>
      <c r="V70" s="12">
        <f t="shared" si="5"/>
        <v>-2.2805527371832812</v>
      </c>
    </row>
    <row r="71" spans="2:22" ht="15.75" thickBot="1" x14ac:dyDescent="0.3">
      <c r="B71" s="15">
        <v>44897</v>
      </c>
      <c r="C71" s="6"/>
      <c r="D71" s="16">
        <v>-8.8432999999999993</v>
      </c>
      <c r="E71" s="7"/>
      <c r="F71" s="8">
        <f t="shared" si="6"/>
        <v>-7504874.627776199</v>
      </c>
      <c r="G71" s="7"/>
      <c r="H71" s="16">
        <v>8.7900000000000006E-2</v>
      </c>
      <c r="I71" s="7"/>
      <c r="J71" s="8">
        <f t="shared" si="4"/>
        <v>74596.415340599997</v>
      </c>
      <c r="K71" s="7"/>
      <c r="L71" s="12">
        <f t="shared" si="7"/>
        <v>-8.7553999999999998</v>
      </c>
      <c r="M71" s="7"/>
      <c r="N71" s="8">
        <f t="shared" si="8"/>
        <v>-7430278.2124355994</v>
      </c>
      <c r="O71" s="9"/>
      <c r="P71" s="17">
        <v>848650.91399999999</v>
      </c>
      <c r="Q71" s="10"/>
      <c r="R71" s="18">
        <v>22006.760999999999</v>
      </c>
      <c r="S71" s="11"/>
      <c r="T71" s="12">
        <f t="shared" si="9"/>
        <v>-9.0787246247856785</v>
      </c>
      <c r="U71" s="11"/>
      <c r="V71" s="12">
        <f t="shared" si="5"/>
        <v>-8.9908246247856791</v>
      </c>
    </row>
    <row r="72" spans="2:22" ht="15.75" thickBot="1" x14ac:dyDescent="0.3">
      <c r="B72" s="15">
        <v>44898</v>
      </c>
      <c r="C72" s="6"/>
      <c r="D72" s="16">
        <v>-8.1830999999999996</v>
      </c>
      <c r="E72" s="7"/>
      <c r="F72" s="8">
        <f t="shared" si="6"/>
        <v>-6387915.6212294996</v>
      </c>
      <c r="G72" s="7"/>
      <c r="H72" s="16">
        <v>8.7900000000000006E-2</v>
      </c>
      <c r="I72" s="7"/>
      <c r="J72" s="8">
        <f t="shared" si="4"/>
        <v>68616.756865500007</v>
      </c>
      <c r="K72" s="7"/>
      <c r="L72" s="12">
        <f t="shared" si="7"/>
        <v>-8.0952000000000002</v>
      </c>
      <c r="M72" s="7"/>
      <c r="N72" s="8">
        <f t="shared" si="8"/>
        <v>-6319298.864364</v>
      </c>
      <c r="O72" s="9"/>
      <c r="P72" s="17">
        <v>780622.94499999995</v>
      </c>
      <c r="Q72" s="10"/>
      <c r="R72" s="18">
        <v>22006.760999999999</v>
      </c>
      <c r="S72" s="11"/>
      <c r="T72" s="12">
        <f t="shared" si="9"/>
        <v>-8.4204842395367354</v>
      </c>
      <c r="U72" s="11"/>
      <c r="V72" s="12">
        <f t="shared" si="5"/>
        <v>-8.332584239536736</v>
      </c>
    </row>
    <row r="73" spans="2:22" ht="15.75" thickBot="1" x14ac:dyDescent="0.3">
      <c r="B73" s="15">
        <v>44899</v>
      </c>
      <c r="C73" s="6"/>
      <c r="D73" s="16">
        <v>-8.7696000000000005</v>
      </c>
      <c r="E73" s="7"/>
      <c r="F73" s="8">
        <f t="shared" ref="F73:F100" si="10">D73*P73</f>
        <v>-6902430.3941040002</v>
      </c>
      <c r="G73" s="7"/>
      <c r="H73" s="16">
        <v>8.7900000000000006E-2</v>
      </c>
      <c r="I73" s="7"/>
      <c r="J73" s="8">
        <f t="shared" si="4"/>
        <v>69184.869508500007</v>
      </c>
      <c r="K73" s="7"/>
      <c r="L73" s="12">
        <f t="shared" ref="L73:L100" si="11">D73+H73</f>
        <v>-8.6817000000000011</v>
      </c>
      <c r="M73" s="7"/>
      <c r="N73" s="8">
        <f t="shared" ref="N73:N100" si="12">(D73+H73)*P73</f>
        <v>-6833245.5245955009</v>
      </c>
      <c r="O73" s="9"/>
      <c r="P73" s="17">
        <v>787086.11499999999</v>
      </c>
      <c r="Q73" s="10"/>
      <c r="R73" s="18">
        <v>22006.760999999999</v>
      </c>
      <c r="S73" s="11"/>
      <c r="T73" s="12">
        <f t="shared" ref="T73:T100" si="13">F73/(P73-R73)</f>
        <v>-9.0218489860125022</v>
      </c>
      <c r="U73" s="11"/>
      <c r="V73" s="12">
        <f t="shared" si="5"/>
        <v>-8.9339489860125028</v>
      </c>
    </row>
    <row r="74" spans="2:22" ht="15.75" thickBot="1" x14ac:dyDescent="0.3">
      <c r="B74" s="15">
        <v>44900</v>
      </c>
      <c r="C74" s="6"/>
      <c r="D74" s="16">
        <v>-12.3992</v>
      </c>
      <c r="E74" s="7"/>
      <c r="F74" s="8">
        <f t="shared" si="10"/>
        <v>-10824066.4128784</v>
      </c>
      <c r="G74" s="7"/>
      <c r="H74" s="16">
        <v>8.7900000000000006E-2</v>
      </c>
      <c r="I74" s="7"/>
      <c r="J74" s="8">
        <f t="shared" ref="J74:J100" si="14">H74*P74</f>
        <v>76733.614885800009</v>
      </c>
      <c r="K74" s="7"/>
      <c r="L74" s="12">
        <f t="shared" si="11"/>
        <v>-12.311300000000001</v>
      </c>
      <c r="M74" s="7"/>
      <c r="N74" s="8">
        <f t="shared" si="12"/>
        <v>-10747332.7979926</v>
      </c>
      <c r="O74" s="9"/>
      <c r="P74" s="17">
        <v>872964.902</v>
      </c>
      <c r="Q74" s="10"/>
      <c r="R74" s="18">
        <v>22006.760999999999</v>
      </c>
      <c r="S74" s="11"/>
      <c r="T74" s="12">
        <f t="shared" si="13"/>
        <v>-12.719857642067495</v>
      </c>
      <c r="U74" s="11"/>
      <c r="V74" s="12">
        <f t="shared" ref="V74:V100" si="15">T74+H74</f>
        <v>-12.631957642067496</v>
      </c>
    </row>
    <row r="75" spans="2:22" ht="15.75" thickBot="1" x14ac:dyDescent="0.3">
      <c r="B75" s="15">
        <v>44901</v>
      </c>
      <c r="C75" s="6"/>
      <c r="D75" s="16">
        <v>-12.469799999999999</v>
      </c>
      <c r="E75" s="7"/>
      <c r="F75" s="8">
        <f t="shared" si="10"/>
        <v>-10995426.7501134</v>
      </c>
      <c r="G75" s="7"/>
      <c r="H75" s="16">
        <v>8.7900000000000006E-2</v>
      </c>
      <c r="I75" s="7"/>
      <c r="J75" s="8">
        <f t="shared" si="14"/>
        <v>77507.0980557</v>
      </c>
      <c r="K75" s="7"/>
      <c r="L75" s="12">
        <f t="shared" si="11"/>
        <v>-12.3819</v>
      </c>
      <c r="M75" s="7"/>
      <c r="N75" s="8">
        <f t="shared" si="12"/>
        <v>-10917919.6520577</v>
      </c>
      <c r="O75" s="9"/>
      <c r="P75" s="17">
        <v>881764.48300000001</v>
      </c>
      <c r="Q75" s="10"/>
      <c r="R75" s="18">
        <v>22006.760999999999</v>
      </c>
      <c r="S75" s="11"/>
      <c r="T75" s="12">
        <f t="shared" si="13"/>
        <v>-12.7889828363919</v>
      </c>
      <c r="U75" s="11"/>
      <c r="V75" s="12">
        <f t="shared" si="15"/>
        <v>-12.701082836391901</v>
      </c>
    </row>
    <row r="76" spans="2:22" ht="15.75" thickBot="1" x14ac:dyDescent="0.3">
      <c r="B76" s="15">
        <v>44902</v>
      </c>
      <c r="C76" s="6"/>
      <c r="D76" s="16">
        <v>-12.367900000000001</v>
      </c>
      <c r="E76" s="7"/>
      <c r="F76" s="8">
        <f t="shared" si="10"/>
        <v>-11165390.10843</v>
      </c>
      <c r="G76" s="7"/>
      <c r="H76" s="16">
        <v>8.7900000000000006E-2</v>
      </c>
      <c r="I76" s="7"/>
      <c r="J76" s="8">
        <f t="shared" si="14"/>
        <v>79353.632429999998</v>
      </c>
      <c r="K76" s="7"/>
      <c r="L76" s="12">
        <f t="shared" si="11"/>
        <v>-12.280000000000001</v>
      </c>
      <c r="M76" s="7"/>
      <c r="N76" s="8">
        <f t="shared" si="12"/>
        <v>-11086036.476</v>
      </c>
      <c r="O76" s="9"/>
      <c r="P76" s="17">
        <v>902771.7</v>
      </c>
      <c r="Q76" s="10"/>
      <c r="R76" s="18">
        <v>22006.760999999999</v>
      </c>
      <c r="S76" s="11"/>
      <c r="T76" s="12">
        <f t="shared" si="13"/>
        <v>-12.676923903336711</v>
      </c>
      <c r="U76" s="11"/>
      <c r="V76" s="12">
        <f t="shared" si="15"/>
        <v>-12.589023903336711</v>
      </c>
    </row>
    <row r="77" spans="2:22" ht="15.75" thickBot="1" x14ac:dyDescent="0.3">
      <c r="B77" s="15">
        <v>44903</v>
      </c>
      <c r="C77" s="6"/>
      <c r="D77" s="16">
        <v>-10.282299999999999</v>
      </c>
      <c r="E77" s="7"/>
      <c r="F77" s="8">
        <f t="shared" si="10"/>
        <v>-9521508.0473765004</v>
      </c>
      <c r="G77" s="7"/>
      <c r="H77" s="16">
        <v>8.7900000000000006E-2</v>
      </c>
      <c r="I77" s="7"/>
      <c r="J77" s="8">
        <f t="shared" si="14"/>
        <v>81396.239884500013</v>
      </c>
      <c r="K77" s="7"/>
      <c r="L77" s="12">
        <f t="shared" si="11"/>
        <v>-10.1944</v>
      </c>
      <c r="M77" s="7"/>
      <c r="N77" s="8">
        <f t="shared" si="12"/>
        <v>-9440111.807492001</v>
      </c>
      <c r="O77" s="9"/>
      <c r="P77" s="17">
        <v>926009.55500000005</v>
      </c>
      <c r="Q77" s="10"/>
      <c r="R77" s="18">
        <v>22006.760999999999</v>
      </c>
      <c r="S77" s="11"/>
      <c r="T77" s="12">
        <f t="shared" si="13"/>
        <v>-10.532609092109178</v>
      </c>
      <c r="U77" s="11"/>
      <c r="V77" s="12">
        <f t="shared" si="15"/>
        <v>-10.444709092109179</v>
      </c>
    </row>
    <row r="78" spans="2:22" ht="15.75" thickBot="1" x14ac:dyDescent="0.3">
      <c r="B78" s="15">
        <v>44904</v>
      </c>
      <c r="C78" s="6"/>
      <c r="D78" s="16">
        <v>-8.7781000000000002</v>
      </c>
      <c r="E78" s="7"/>
      <c r="F78" s="8">
        <f t="shared" si="10"/>
        <v>-8117837.661078101</v>
      </c>
      <c r="G78" s="7"/>
      <c r="H78" s="16">
        <v>8.7900000000000006E-2</v>
      </c>
      <c r="I78" s="7"/>
      <c r="J78" s="8">
        <f t="shared" si="14"/>
        <v>81288.425787900007</v>
      </c>
      <c r="K78" s="7"/>
      <c r="L78" s="12">
        <f t="shared" si="11"/>
        <v>-8.6902000000000008</v>
      </c>
      <c r="M78" s="7"/>
      <c r="N78" s="8">
        <f t="shared" si="12"/>
        <v>-8036549.2352902014</v>
      </c>
      <c r="O78" s="9"/>
      <c r="P78" s="17">
        <v>924783.00100000005</v>
      </c>
      <c r="Q78" s="10"/>
      <c r="R78" s="18">
        <v>22006.760999999999</v>
      </c>
      <c r="S78" s="11"/>
      <c r="T78" s="12">
        <f t="shared" si="13"/>
        <v>-8.9920816492446694</v>
      </c>
      <c r="U78" s="11"/>
      <c r="V78" s="12">
        <f t="shared" si="15"/>
        <v>-8.9041816492446699</v>
      </c>
    </row>
    <row r="79" spans="2:22" ht="15.75" thickBot="1" x14ac:dyDescent="0.3">
      <c r="B79" s="15">
        <v>44905</v>
      </c>
      <c r="C79" s="6"/>
      <c r="D79" s="16">
        <v>-3.2073999999999998</v>
      </c>
      <c r="E79" s="7"/>
      <c r="F79" s="8">
        <f t="shared" si="10"/>
        <v>-2734457.8942771996</v>
      </c>
      <c r="G79" s="7"/>
      <c r="H79" s="16">
        <v>8.7900000000000006E-2</v>
      </c>
      <c r="I79" s="7"/>
      <c r="J79" s="8">
        <f t="shared" si="14"/>
        <v>74938.84420620001</v>
      </c>
      <c r="K79" s="7"/>
      <c r="L79" s="12">
        <f t="shared" si="11"/>
        <v>-3.1194999999999999</v>
      </c>
      <c r="M79" s="7"/>
      <c r="N79" s="8">
        <f t="shared" si="12"/>
        <v>-2659519.0500709997</v>
      </c>
      <c r="O79" s="9"/>
      <c r="P79" s="17">
        <v>852546.57799999998</v>
      </c>
      <c r="Q79" s="10"/>
      <c r="R79" s="18">
        <v>22006.760999999999</v>
      </c>
      <c r="S79" s="11"/>
      <c r="T79" s="12">
        <f t="shared" si="13"/>
        <v>-3.2923862749342452</v>
      </c>
      <c r="U79" s="11"/>
      <c r="V79" s="12">
        <f t="shared" si="15"/>
        <v>-3.2044862749342453</v>
      </c>
    </row>
    <row r="80" spans="2:22" ht="15.75" thickBot="1" x14ac:dyDescent="0.3">
      <c r="B80" s="15">
        <v>44906</v>
      </c>
      <c r="C80" s="6"/>
      <c r="D80" s="16">
        <v>-0.69479999999999997</v>
      </c>
      <c r="E80" s="7"/>
      <c r="F80" s="8">
        <f t="shared" si="10"/>
        <v>-590944.83044759999</v>
      </c>
      <c r="G80" s="7"/>
      <c r="H80" s="16">
        <v>8.7900000000000006E-2</v>
      </c>
      <c r="I80" s="7"/>
      <c r="J80" s="8">
        <f t="shared" si="14"/>
        <v>74761.155147300015</v>
      </c>
      <c r="K80" s="7"/>
      <c r="L80" s="12">
        <f t="shared" si="11"/>
        <v>-0.6069</v>
      </c>
      <c r="M80" s="7"/>
      <c r="N80" s="8">
        <f t="shared" si="12"/>
        <v>-516183.6753003</v>
      </c>
      <c r="O80" s="9"/>
      <c r="P80" s="17">
        <v>850525.08700000006</v>
      </c>
      <c r="Q80" s="10"/>
      <c r="R80" s="18">
        <v>22006.760999999999</v>
      </c>
      <c r="S80" s="11"/>
      <c r="T80" s="12">
        <f t="shared" si="13"/>
        <v>-0.71325499014683225</v>
      </c>
      <c r="U80" s="11"/>
      <c r="V80" s="12">
        <f t="shared" si="15"/>
        <v>-0.62535499014683227</v>
      </c>
    </row>
    <row r="81" spans="2:22" ht="15.75" thickBot="1" x14ac:dyDescent="0.3">
      <c r="B81" s="15">
        <v>44907</v>
      </c>
      <c r="C81" s="6"/>
      <c r="D81" s="16">
        <v>-7.6711999999999998</v>
      </c>
      <c r="E81" s="7"/>
      <c r="F81" s="8">
        <f t="shared" si="10"/>
        <v>-7334043.3112647999</v>
      </c>
      <c r="G81" s="7"/>
      <c r="H81" s="16">
        <v>8.7900000000000006E-2</v>
      </c>
      <c r="I81" s="7"/>
      <c r="J81" s="8">
        <f t="shared" si="14"/>
        <v>84036.709649099997</v>
      </c>
      <c r="K81" s="7"/>
      <c r="L81" s="12">
        <f t="shared" si="11"/>
        <v>-7.5832999999999995</v>
      </c>
      <c r="M81" s="7"/>
      <c r="N81" s="8">
        <f t="shared" si="12"/>
        <v>-7250006.601615699</v>
      </c>
      <c r="O81" s="9"/>
      <c r="P81" s="17">
        <v>956049.02899999998</v>
      </c>
      <c r="Q81" s="10"/>
      <c r="R81" s="18">
        <v>22006.760999999999</v>
      </c>
      <c r="S81" s="11"/>
      <c r="T81" s="12">
        <f t="shared" si="13"/>
        <v>-7.8519394277184897</v>
      </c>
      <c r="U81" s="11"/>
      <c r="V81" s="12">
        <f t="shared" si="15"/>
        <v>-7.7640394277184894</v>
      </c>
    </row>
    <row r="82" spans="2:22" ht="15.75" thickBot="1" x14ac:dyDescent="0.3">
      <c r="B82" s="15">
        <v>44908</v>
      </c>
      <c r="C82" s="6"/>
      <c r="D82" s="16">
        <v>-6.7241</v>
      </c>
      <c r="E82" s="7"/>
      <c r="F82" s="8">
        <f t="shared" si="10"/>
        <v>-6502777.1898739999</v>
      </c>
      <c r="G82" s="7"/>
      <c r="H82" s="16">
        <v>8.7900000000000006E-2</v>
      </c>
      <c r="I82" s="7"/>
      <c r="J82" s="8">
        <f t="shared" si="14"/>
        <v>85006.783806000007</v>
      </c>
      <c r="K82" s="7"/>
      <c r="L82" s="12">
        <f t="shared" si="11"/>
        <v>-6.6361999999999997</v>
      </c>
      <c r="M82" s="7"/>
      <c r="N82" s="8">
        <f t="shared" si="12"/>
        <v>-6417770.406068</v>
      </c>
      <c r="O82" s="9"/>
      <c r="P82" s="17">
        <v>967085.14</v>
      </c>
      <c r="Q82" s="10"/>
      <c r="R82" s="18">
        <v>22006.760999999999</v>
      </c>
      <c r="S82" s="11"/>
      <c r="T82" s="12">
        <f t="shared" si="13"/>
        <v>-6.8806750152878067</v>
      </c>
      <c r="U82" s="11"/>
      <c r="V82" s="12">
        <f t="shared" si="15"/>
        <v>-6.7927750152878064</v>
      </c>
    </row>
    <row r="83" spans="2:22" ht="15.75" thickBot="1" x14ac:dyDescent="0.3">
      <c r="B83" s="15">
        <v>44909</v>
      </c>
      <c r="C83" s="6"/>
      <c r="D83" s="16">
        <v>-10.8954</v>
      </c>
      <c r="E83" s="7"/>
      <c r="F83" s="8">
        <f t="shared" si="10"/>
        <v>-10636942.262958001</v>
      </c>
      <c r="G83" s="7"/>
      <c r="H83" s="16">
        <v>8.7900000000000006E-2</v>
      </c>
      <c r="I83" s="7"/>
      <c r="J83" s="8">
        <f t="shared" si="14"/>
        <v>85814.859933000014</v>
      </c>
      <c r="K83" s="7"/>
      <c r="L83" s="12">
        <f t="shared" si="11"/>
        <v>-10.807500000000001</v>
      </c>
      <c r="M83" s="7"/>
      <c r="N83" s="8">
        <f t="shared" si="12"/>
        <v>-10551127.403025001</v>
      </c>
      <c r="O83" s="9"/>
      <c r="P83" s="17">
        <v>976278.27</v>
      </c>
      <c r="Q83" s="10"/>
      <c r="R83" s="18">
        <v>22006.760999999999</v>
      </c>
      <c r="S83" s="11"/>
      <c r="T83" s="12">
        <f t="shared" si="13"/>
        <v>-11.14666231008475</v>
      </c>
      <c r="U83" s="11"/>
      <c r="V83" s="12">
        <f t="shared" si="15"/>
        <v>-11.058762310084751</v>
      </c>
    </row>
    <row r="84" spans="2:22" ht="15.75" thickBot="1" x14ac:dyDescent="0.3">
      <c r="B84" s="15">
        <v>44910</v>
      </c>
      <c r="C84" s="6"/>
      <c r="D84" s="16">
        <v>-10.1355</v>
      </c>
      <c r="E84" s="7"/>
      <c r="F84" s="8">
        <f t="shared" si="10"/>
        <v>-9980411.6062080003</v>
      </c>
      <c r="G84" s="7"/>
      <c r="H84" s="16">
        <v>8.7900000000000006E-2</v>
      </c>
      <c r="I84" s="7"/>
      <c r="J84" s="8">
        <f t="shared" si="14"/>
        <v>86554.997798400014</v>
      </c>
      <c r="K84" s="7"/>
      <c r="L84" s="12">
        <f t="shared" si="11"/>
        <v>-10.047600000000001</v>
      </c>
      <c r="M84" s="7"/>
      <c r="N84" s="8">
        <f t="shared" si="12"/>
        <v>-9893856.6084096022</v>
      </c>
      <c r="O84" s="9"/>
      <c r="P84" s="17">
        <v>984698.49600000004</v>
      </c>
      <c r="Q84" s="10"/>
      <c r="R84" s="18">
        <v>22006.760999999999</v>
      </c>
      <c r="S84" s="11"/>
      <c r="T84" s="12">
        <f t="shared" si="13"/>
        <v>-10.367193612821449</v>
      </c>
      <c r="U84" s="11"/>
      <c r="V84" s="12">
        <f t="shared" si="15"/>
        <v>-10.27929361282145</v>
      </c>
    </row>
    <row r="85" spans="2:22" ht="15.75" thickBot="1" x14ac:dyDescent="0.3">
      <c r="B85" s="15">
        <v>44911</v>
      </c>
      <c r="C85" s="6"/>
      <c r="D85" s="16">
        <v>-5.7766999999999999</v>
      </c>
      <c r="E85" s="7"/>
      <c r="F85" s="8">
        <f t="shared" si="10"/>
        <v>-5569964.1478272993</v>
      </c>
      <c r="G85" s="7"/>
      <c r="H85" s="16">
        <v>8.7900000000000006E-2</v>
      </c>
      <c r="I85" s="7"/>
      <c r="J85" s="8">
        <f t="shared" si="14"/>
        <v>84754.245260099997</v>
      </c>
      <c r="K85" s="7"/>
      <c r="L85" s="12">
        <f t="shared" si="11"/>
        <v>-5.6887999999999996</v>
      </c>
      <c r="M85" s="7"/>
      <c r="N85" s="8">
        <f t="shared" si="12"/>
        <v>-5485209.9025671994</v>
      </c>
      <c r="O85" s="9"/>
      <c r="P85" s="17">
        <v>964212.11899999995</v>
      </c>
      <c r="Q85" s="10"/>
      <c r="R85" s="18">
        <v>22006.760999999999</v>
      </c>
      <c r="S85" s="11"/>
      <c r="T85" s="12">
        <f t="shared" si="13"/>
        <v>-5.9116243614349084</v>
      </c>
      <c r="U85" s="11"/>
      <c r="V85" s="12">
        <f t="shared" si="15"/>
        <v>-5.8237243614349081</v>
      </c>
    </row>
    <row r="86" spans="2:22" ht="15.75" thickBot="1" x14ac:dyDescent="0.3">
      <c r="B86" s="15">
        <v>44912</v>
      </c>
      <c r="C86" s="6"/>
      <c r="D86" s="16">
        <v>-8.7339000000000002</v>
      </c>
      <c r="E86" s="7"/>
      <c r="F86" s="8">
        <f t="shared" si="10"/>
        <v>-7645654.9857302997</v>
      </c>
      <c r="G86" s="7"/>
      <c r="H86" s="16">
        <v>8.7900000000000006E-2</v>
      </c>
      <c r="I86" s="7"/>
      <c r="J86" s="8">
        <f t="shared" si="14"/>
        <v>76947.649188299998</v>
      </c>
      <c r="K86" s="7"/>
      <c r="L86" s="12">
        <f t="shared" si="11"/>
        <v>-8.6460000000000008</v>
      </c>
      <c r="M86" s="7"/>
      <c r="N86" s="8">
        <f t="shared" si="12"/>
        <v>-7568707.3365420001</v>
      </c>
      <c r="O86" s="9"/>
      <c r="P86" s="17">
        <v>875399.87699999998</v>
      </c>
      <c r="Q86" s="10"/>
      <c r="R86" s="18">
        <v>22006.760999999999</v>
      </c>
      <c r="S86" s="11"/>
      <c r="T86" s="12">
        <f t="shared" si="13"/>
        <v>-8.9591242797537411</v>
      </c>
      <c r="U86" s="11"/>
      <c r="V86" s="12">
        <f t="shared" si="15"/>
        <v>-8.8712242797537417</v>
      </c>
    </row>
    <row r="87" spans="2:22" ht="15.75" thickBot="1" x14ac:dyDescent="0.3">
      <c r="B87" s="15">
        <v>44913</v>
      </c>
      <c r="C87" s="6"/>
      <c r="D87" s="16">
        <v>-4.8907999999999996</v>
      </c>
      <c r="E87" s="7"/>
      <c r="F87" s="8">
        <f t="shared" si="10"/>
        <v>-4243663.4148315992</v>
      </c>
      <c r="G87" s="7"/>
      <c r="H87" s="16">
        <v>8.7900000000000006E-2</v>
      </c>
      <c r="I87" s="7"/>
      <c r="J87" s="8">
        <f t="shared" si="14"/>
        <v>76269.324888300005</v>
      </c>
      <c r="K87" s="7"/>
      <c r="L87" s="12">
        <f t="shared" si="11"/>
        <v>-4.8028999999999993</v>
      </c>
      <c r="M87" s="7"/>
      <c r="N87" s="8">
        <f t="shared" si="12"/>
        <v>-4167394.0899432991</v>
      </c>
      <c r="O87" s="9"/>
      <c r="P87" s="17">
        <v>867682.87699999998</v>
      </c>
      <c r="Q87" s="10"/>
      <c r="R87" s="18">
        <v>22006.760999999999</v>
      </c>
      <c r="S87" s="11"/>
      <c r="T87" s="12">
        <f t="shared" si="13"/>
        <v>-5.01807173519797</v>
      </c>
      <c r="U87" s="11"/>
      <c r="V87" s="12">
        <f t="shared" si="15"/>
        <v>-4.9301717351979697</v>
      </c>
    </row>
    <row r="88" spans="2:22" ht="15.75" thickBot="1" x14ac:dyDescent="0.3">
      <c r="B88" s="15">
        <v>44914</v>
      </c>
      <c r="C88" s="6"/>
      <c r="D88" s="16">
        <v>7.2900000000000006E-2</v>
      </c>
      <c r="E88" s="7"/>
      <c r="F88" s="8">
        <f t="shared" si="10"/>
        <v>63757.913243399998</v>
      </c>
      <c r="G88" s="7"/>
      <c r="H88" s="16">
        <v>8.7900000000000006E-2</v>
      </c>
      <c r="I88" s="7"/>
      <c r="J88" s="8">
        <f t="shared" si="14"/>
        <v>76876.825433399994</v>
      </c>
      <c r="K88" s="7"/>
      <c r="L88" s="12">
        <f t="shared" si="11"/>
        <v>0.1608</v>
      </c>
      <c r="M88" s="7"/>
      <c r="N88" s="8">
        <f t="shared" si="12"/>
        <v>140634.73867679999</v>
      </c>
      <c r="O88" s="9"/>
      <c r="P88" s="17">
        <v>874594.14599999995</v>
      </c>
      <c r="Q88" s="10"/>
      <c r="R88" s="18">
        <v>22006.760999999999</v>
      </c>
      <c r="S88" s="11"/>
      <c r="T88" s="12">
        <f t="shared" si="13"/>
        <v>7.4781675597276165E-2</v>
      </c>
      <c r="U88" s="11"/>
      <c r="V88" s="12">
        <f t="shared" si="15"/>
        <v>0.16268167559727617</v>
      </c>
    </row>
    <row r="89" spans="2:22" ht="15.75" thickBot="1" x14ac:dyDescent="0.3">
      <c r="B89" s="15">
        <v>44915</v>
      </c>
      <c r="C89" s="6"/>
      <c r="D89" s="16">
        <v>-1.903</v>
      </c>
      <c r="E89" s="7"/>
      <c r="F89" s="8">
        <f t="shared" si="10"/>
        <v>-1603004.3167379999</v>
      </c>
      <c r="G89" s="7"/>
      <c r="H89" s="16">
        <v>8.7900000000000006E-2</v>
      </c>
      <c r="I89" s="7"/>
      <c r="J89" s="8">
        <f t="shared" si="14"/>
        <v>74043.131603400005</v>
      </c>
      <c r="K89" s="7"/>
      <c r="L89" s="12">
        <f t="shared" si="11"/>
        <v>-1.8150999999999999</v>
      </c>
      <c r="M89" s="7"/>
      <c r="N89" s="8">
        <f t="shared" si="12"/>
        <v>-1528961.1851345999</v>
      </c>
      <c r="O89" s="9"/>
      <c r="P89" s="17">
        <v>842356.446</v>
      </c>
      <c r="Q89" s="10"/>
      <c r="R89" s="18">
        <v>22006.760999999999</v>
      </c>
      <c r="S89" s="11"/>
      <c r="T89" s="12">
        <f t="shared" si="13"/>
        <v>-1.9540500179968983</v>
      </c>
      <c r="U89" s="11"/>
      <c r="V89" s="12">
        <f t="shared" si="15"/>
        <v>-1.8661500179968982</v>
      </c>
    </row>
    <row r="90" spans="2:22" ht="15.75" thickBot="1" x14ac:dyDescent="0.3">
      <c r="B90" s="15">
        <v>44916</v>
      </c>
      <c r="C90" s="6"/>
      <c r="D90" s="16">
        <v>-2.3025000000000002</v>
      </c>
      <c r="E90" s="7"/>
      <c r="F90" s="8">
        <f t="shared" si="10"/>
        <v>-1947278.2321125001</v>
      </c>
      <c r="G90" s="7"/>
      <c r="H90" s="16">
        <v>8.7900000000000006E-2</v>
      </c>
      <c r="I90" s="7"/>
      <c r="J90" s="8">
        <f t="shared" si="14"/>
        <v>74339.090815500007</v>
      </c>
      <c r="K90" s="7"/>
      <c r="L90" s="12">
        <f t="shared" si="11"/>
        <v>-2.2146000000000003</v>
      </c>
      <c r="M90" s="7"/>
      <c r="N90" s="8">
        <f t="shared" si="12"/>
        <v>-1872939.1412970002</v>
      </c>
      <c r="O90" s="9"/>
      <c r="P90" s="17">
        <v>845723.44499999995</v>
      </c>
      <c r="Q90" s="10"/>
      <c r="R90" s="18">
        <v>22006.760999999999</v>
      </c>
      <c r="S90" s="11"/>
      <c r="T90" s="12">
        <f t="shared" si="13"/>
        <v>-2.3640145573553788</v>
      </c>
      <c r="U90" s="11"/>
      <c r="V90" s="12">
        <f t="shared" si="15"/>
        <v>-2.2761145573553789</v>
      </c>
    </row>
    <row r="91" spans="2:22" ht="15.75" thickBot="1" x14ac:dyDescent="0.3">
      <c r="B91" s="15">
        <v>44917</v>
      </c>
      <c r="C91" s="6"/>
      <c r="D91" s="16">
        <v>-1.2091000000000001</v>
      </c>
      <c r="E91" s="7"/>
      <c r="F91" s="8">
        <f t="shared" si="10"/>
        <v>-999561.0185126001</v>
      </c>
      <c r="G91" s="7"/>
      <c r="H91" s="16">
        <v>8.7900000000000006E-2</v>
      </c>
      <c r="I91" s="7"/>
      <c r="J91" s="8">
        <f t="shared" si="14"/>
        <v>72666.788129400011</v>
      </c>
      <c r="K91" s="7"/>
      <c r="L91" s="12">
        <f t="shared" si="11"/>
        <v>-1.1212</v>
      </c>
      <c r="M91" s="7"/>
      <c r="N91" s="8">
        <f t="shared" si="12"/>
        <v>-926894.23038319999</v>
      </c>
      <c r="O91" s="9"/>
      <c r="P91" s="17">
        <v>826698.38600000006</v>
      </c>
      <c r="Q91" s="10"/>
      <c r="R91" s="18">
        <v>22006.760999999999</v>
      </c>
      <c r="S91" s="11"/>
      <c r="T91" s="12">
        <f t="shared" si="13"/>
        <v>-1.2421665485987878</v>
      </c>
      <c r="U91" s="11"/>
      <c r="V91" s="12">
        <f t="shared" si="15"/>
        <v>-1.1542665485987877</v>
      </c>
    </row>
    <row r="92" spans="2:22" ht="15.75" thickBot="1" x14ac:dyDescent="0.3">
      <c r="B92" s="15">
        <v>44918</v>
      </c>
      <c r="C92" s="6"/>
      <c r="D92" s="16">
        <v>-0.22370000000000001</v>
      </c>
      <c r="E92" s="7"/>
      <c r="F92" s="8">
        <f t="shared" si="10"/>
        <v>-177107.44120090001</v>
      </c>
      <c r="G92" s="7"/>
      <c r="H92" s="16">
        <v>8.7900000000000006E-2</v>
      </c>
      <c r="I92" s="7"/>
      <c r="J92" s="8">
        <f t="shared" si="14"/>
        <v>69592.061160300014</v>
      </c>
      <c r="K92" s="7"/>
      <c r="L92" s="12">
        <f t="shared" si="11"/>
        <v>-0.1358</v>
      </c>
      <c r="M92" s="7"/>
      <c r="N92" s="8">
        <f t="shared" si="12"/>
        <v>-107515.38004060001</v>
      </c>
      <c r="O92" s="9"/>
      <c r="P92" s="17">
        <v>791718.55700000003</v>
      </c>
      <c r="Q92" s="10"/>
      <c r="R92" s="18">
        <v>22006.760999999999</v>
      </c>
      <c r="S92" s="11"/>
      <c r="T92" s="12">
        <f t="shared" si="13"/>
        <v>-0.23009578665843908</v>
      </c>
      <c r="U92" s="11"/>
      <c r="V92" s="12">
        <f t="shared" si="15"/>
        <v>-0.14219578665843907</v>
      </c>
    </row>
    <row r="93" spans="2:22" ht="15.75" thickBot="1" x14ac:dyDescent="0.3">
      <c r="B93" s="15">
        <v>44919</v>
      </c>
      <c r="C93" s="6"/>
      <c r="D93" s="16">
        <v>6.1845999999999997</v>
      </c>
      <c r="E93" s="7"/>
      <c r="F93" s="8">
        <f t="shared" si="10"/>
        <v>4522179.2726159999</v>
      </c>
      <c r="G93" s="7"/>
      <c r="H93" s="16">
        <v>8.7900000000000006E-2</v>
      </c>
      <c r="I93" s="7"/>
      <c r="J93" s="8">
        <f t="shared" si="14"/>
        <v>64272.476483999999</v>
      </c>
      <c r="K93" s="7"/>
      <c r="L93" s="12">
        <f t="shared" si="11"/>
        <v>6.2725</v>
      </c>
      <c r="M93" s="7"/>
      <c r="N93" s="8">
        <f t="shared" si="12"/>
        <v>4586451.7490999997</v>
      </c>
      <c r="O93" s="9"/>
      <c r="P93" s="17">
        <v>731199.96</v>
      </c>
      <c r="Q93" s="10"/>
      <c r="R93" s="18">
        <v>22006.760999999999</v>
      </c>
      <c r="S93" s="11"/>
      <c r="T93" s="12">
        <f t="shared" si="13"/>
        <v>6.3765124637299291</v>
      </c>
      <c r="U93" s="11"/>
      <c r="V93" s="12">
        <f t="shared" si="15"/>
        <v>6.4644124637299294</v>
      </c>
    </row>
    <row r="94" spans="2:22" ht="15.75" thickBot="1" x14ac:dyDescent="0.3">
      <c r="B94" s="15">
        <v>44920</v>
      </c>
      <c r="C94" s="6"/>
      <c r="D94" s="16">
        <v>6.9276</v>
      </c>
      <c r="E94" s="7"/>
      <c r="F94" s="8">
        <f t="shared" si="10"/>
        <v>4707094.9379867995</v>
      </c>
      <c r="G94" s="7"/>
      <c r="H94" s="16">
        <v>8.7900000000000006E-2</v>
      </c>
      <c r="I94" s="7"/>
      <c r="J94" s="8">
        <f t="shared" si="14"/>
        <v>59725.394804700001</v>
      </c>
      <c r="K94" s="7"/>
      <c r="L94" s="12">
        <f t="shared" si="11"/>
        <v>7.0155000000000003</v>
      </c>
      <c r="M94" s="7"/>
      <c r="N94" s="8">
        <f t="shared" si="12"/>
        <v>4766820.3327914998</v>
      </c>
      <c r="O94" s="9"/>
      <c r="P94" s="17">
        <v>679469.79299999995</v>
      </c>
      <c r="Q94" s="10"/>
      <c r="R94" s="18">
        <v>22006.760999999999</v>
      </c>
      <c r="S94" s="11"/>
      <c r="T94" s="12">
        <f t="shared" si="13"/>
        <v>7.1594822961647528</v>
      </c>
      <c r="U94" s="11"/>
      <c r="V94" s="12">
        <f t="shared" si="15"/>
        <v>7.2473822961647532</v>
      </c>
    </row>
    <row r="95" spans="2:22" ht="15.75" thickBot="1" x14ac:dyDescent="0.3">
      <c r="B95" s="15">
        <v>44921</v>
      </c>
      <c r="C95" s="6"/>
      <c r="D95" s="16">
        <v>11.416399999999999</v>
      </c>
      <c r="E95" s="7"/>
      <c r="F95" s="8">
        <f t="shared" si="10"/>
        <v>7906061.3649763986</v>
      </c>
      <c r="G95" s="7"/>
      <c r="H95" s="16">
        <v>8.7900000000000006E-2</v>
      </c>
      <c r="I95" s="7"/>
      <c r="J95" s="8">
        <f t="shared" si="14"/>
        <v>60872.323497899997</v>
      </c>
      <c r="K95" s="7"/>
      <c r="L95" s="12">
        <f t="shared" si="11"/>
        <v>11.504299999999999</v>
      </c>
      <c r="M95" s="7"/>
      <c r="N95" s="8">
        <f t="shared" si="12"/>
        <v>7966933.6884742985</v>
      </c>
      <c r="O95" s="9"/>
      <c r="P95" s="17">
        <v>692517.90099999995</v>
      </c>
      <c r="Q95" s="10"/>
      <c r="R95" s="18">
        <v>22006.760999999999</v>
      </c>
      <c r="S95" s="11"/>
      <c r="T95" s="12">
        <f t="shared" si="13"/>
        <v>11.791096215010537</v>
      </c>
      <c r="U95" s="11"/>
      <c r="V95" s="12">
        <f t="shared" si="15"/>
        <v>11.878996215010536</v>
      </c>
    </row>
    <row r="96" spans="2:22" ht="15.75" thickBot="1" x14ac:dyDescent="0.3">
      <c r="B96" s="15">
        <v>44922</v>
      </c>
      <c r="C96" s="6"/>
      <c r="D96" s="16">
        <v>3.4405999999999999</v>
      </c>
      <c r="E96" s="7"/>
      <c r="F96" s="8">
        <f t="shared" si="10"/>
        <v>2570638.6405348</v>
      </c>
      <c r="G96" s="7"/>
      <c r="H96" s="16">
        <v>8.7900000000000006E-2</v>
      </c>
      <c r="I96" s="7"/>
      <c r="J96" s="8">
        <f t="shared" si="14"/>
        <v>65674.340668200006</v>
      </c>
      <c r="K96" s="7"/>
      <c r="L96" s="12">
        <f t="shared" si="11"/>
        <v>3.5284999999999997</v>
      </c>
      <c r="M96" s="7"/>
      <c r="N96" s="8">
        <f t="shared" si="12"/>
        <v>2636312.9812030001</v>
      </c>
      <c r="O96" s="9"/>
      <c r="P96" s="17">
        <v>747148.35800000001</v>
      </c>
      <c r="Q96" s="10"/>
      <c r="R96" s="18">
        <v>22006.760999999999</v>
      </c>
      <c r="S96" s="11"/>
      <c r="T96" s="12">
        <f t="shared" si="13"/>
        <v>3.5450161060541117</v>
      </c>
      <c r="U96" s="11"/>
      <c r="V96" s="12">
        <f t="shared" si="15"/>
        <v>3.6329161060541115</v>
      </c>
    </row>
    <row r="97" spans="2:22" ht="15.75" thickBot="1" x14ac:dyDescent="0.3">
      <c r="B97" s="15">
        <v>44923</v>
      </c>
      <c r="C97" s="6"/>
      <c r="D97" s="16">
        <v>5.2815000000000003</v>
      </c>
      <c r="E97" s="7"/>
      <c r="F97" s="8">
        <f t="shared" si="10"/>
        <v>4056018.6875775005</v>
      </c>
      <c r="G97" s="7"/>
      <c r="H97" s="16">
        <v>8.7900000000000006E-2</v>
      </c>
      <c r="I97" s="7"/>
      <c r="J97" s="8">
        <f t="shared" si="14"/>
        <v>67504.315561500014</v>
      </c>
      <c r="K97" s="7"/>
      <c r="L97" s="12">
        <f t="shared" si="11"/>
        <v>5.3694000000000006</v>
      </c>
      <c r="M97" s="7"/>
      <c r="N97" s="8">
        <f t="shared" si="12"/>
        <v>4123523.0031390009</v>
      </c>
      <c r="O97" s="9"/>
      <c r="P97" s="17">
        <v>767967.18500000006</v>
      </c>
      <c r="Q97" s="10"/>
      <c r="R97" s="18">
        <v>22006.760999999999</v>
      </c>
      <c r="S97" s="11"/>
      <c r="T97" s="12">
        <f t="shared" si="13"/>
        <v>5.4373108238480761</v>
      </c>
      <c r="U97" s="11"/>
      <c r="V97" s="12">
        <f t="shared" si="15"/>
        <v>5.5252108238480764</v>
      </c>
    </row>
    <row r="98" spans="2:22" ht="15.75" thickBot="1" x14ac:dyDescent="0.3">
      <c r="B98" s="15">
        <v>44924</v>
      </c>
      <c r="C98" s="6"/>
      <c r="D98" s="16">
        <v>9.7172000000000001</v>
      </c>
      <c r="E98" s="7"/>
      <c r="F98" s="8">
        <f t="shared" si="10"/>
        <v>7461707.3585695997</v>
      </c>
      <c r="G98" s="7"/>
      <c r="H98" s="16">
        <v>8.7900000000000006E-2</v>
      </c>
      <c r="I98" s="7"/>
      <c r="J98" s="8">
        <f t="shared" si="14"/>
        <v>67497.229327199995</v>
      </c>
      <c r="K98" s="7"/>
      <c r="L98" s="12">
        <f t="shared" si="11"/>
        <v>9.8050999999999995</v>
      </c>
      <c r="M98" s="7"/>
      <c r="N98" s="8">
        <f t="shared" si="12"/>
        <v>7529204.5878967997</v>
      </c>
      <c r="O98" s="9"/>
      <c r="P98" s="17">
        <v>767886.56799999997</v>
      </c>
      <c r="Q98" s="10"/>
      <c r="R98" s="18">
        <v>22006.760999999999</v>
      </c>
      <c r="S98" s="11"/>
      <c r="T98" s="12">
        <f t="shared" si="13"/>
        <v>10.0039004790615</v>
      </c>
      <c r="U98" s="11"/>
      <c r="V98" s="12">
        <f t="shared" si="15"/>
        <v>10.091800479061499</v>
      </c>
    </row>
    <row r="99" spans="2:22" ht="15.75" thickBot="1" x14ac:dyDescent="0.3">
      <c r="B99" s="15">
        <v>44925</v>
      </c>
      <c r="C99" s="6"/>
      <c r="D99" s="16">
        <v>10.659000000000001</v>
      </c>
      <c r="E99" s="7"/>
      <c r="F99" s="8">
        <f t="shared" si="10"/>
        <v>8203297.8254700005</v>
      </c>
      <c r="G99" s="7"/>
      <c r="H99" s="16">
        <v>8.7900000000000006E-2</v>
      </c>
      <c r="I99" s="7"/>
      <c r="J99" s="8">
        <f t="shared" si="14"/>
        <v>67648.923806999999</v>
      </c>
      <c r="K99" s="7"/>
      <c r="L99" s="12">
        <f t="shared" si="11"/>
        <v>10.7469</v>
      </c>
      <c r="M99" s="7"/>
      <c r="N99" s="8">
        <f t="shared" si="12"/>
        <v>8270946.7492769994</v>
      </c>
      <c r="O99" s="9"/>
      <c r="P99" s="17">
        <v>769612.33</v>
      </c>
      <c r="Q99" s="10"/>
      <c r="R99" s="18">
        <v>22006.760999999999</v>
      </c>
      <c r="S99" s="11"/>
      <c r="T99" s="12">
        <f t="shared" si="13"/>
        <v>10.972761795291015</v>
      </c>
      <c r="U99" s="11"/>
      <c r="V99" s="12">
        <f t="shared" si="15"/>
        <v>11.060661795291015</v>
      </c>
    </row>
    <row r="100" spans="2:22" ht="15.75" thickBot="1" x14ac:dyDescent="0.3">
      <c r="B100" s="15">
        <v>44926</v>
      </c>
      <c r="C100" s="6"/>
      <c r="D100" s="16">
        <v>3.5405000000000002</v>
      </c>
      <c r="E100" s="7"/>
      <c r="F100" s="8">
        <f t="shared" si="10"/>
        <v>2555990.7822435005</v>
      </c>
      <c r="G100" s="7"/>
      <c r="H100" s="16">
        <v>8.7900000000000006E-2</v>
      </c>
      <c r="I100" s="7"/>
      <c r="J100" s="8">
        <f t="shared" si="14"/>
        <v>63457.587843300011</v>
      </c>
      <c r="K100" s="7"/>
      <c r="L100" s="12">
        <f t="shared" si="11"/>
        <v>3.6284000000000001</v>
      </c>
      <c r="M100" s="7"/>
      <c r="N100" s="8">
        <f t="shared" si="12"/>
        <v>2619448.3700868003</v>
      </c>
      <c r="O100" s="9"/>
      <c r="P100" s="17">
        <v>721929.32700000005</v>
      </c>
      <c r="Q100" s="10"/>
      <c r="R100" s="18">
        <v>22006.760999999999</v>
      </c>
      <c r="S100" s="11"/>
      <c r="T100" s="12">
        <f t="shared" si="13"/>
        <v>3.6518193674634287</v>
      </c>
      <c r="U100" s="11"/>
      <c r="V100" s="12">
        <f t="shared" si="15"/>
        <v>3.7397193674634286</v>
      </c>
    </row>
    <row r="101" spans="2:22" ht="15.75" thickBot="1" x14ac:dyDescent="0.3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2:22" ht="15.75" thickBot="1" x14ac:dyDescent="0.3">
      <c r="B102" s="15" t="s">
        <v>17</v>
      </c>
      <c r="C102" s="14"/>
      <c r="D102" s="16">
        <f>F102/P102</f>
        <v>1.4181724853207252</v>
      </c>
      <c r="E102" s="14"/>
      <c r="F102" s="8">
        <f>SUM(F9:F100)</f>
        <v>101046541.98931466</v>
      </c>
      <c r="G102" s="23"/>
      <c r="H102" s="16">
        <f>J102/P102</f>
        <v>8.790000000000002E-2</v>
      </c>
      <c r="I102" s="14"/>
      <c r="J102" s="8">
        <f>SUM(J9:J100)</f>
        <v>6262983.6164478008</v>
      </c>
      <c r="K102" s="14"/>
      <c r="L102" s="12">
        <f>N102/P102</f>
        <v>1.5060724853207268</v>
      </c>
      <c r="M102" s="14"/>
      <c r="N102" s="8">
        <f>SUM(N9:N100)</f>
        <v>107309525.60576259</v>
      </c>
      <c r="O102" s="14"/>
      <c r="P102" s="17">
        <f>SUM(P9:P100)</f>
        <v>71251235.681999996</v>
      </c>
      <c r="Q102" s="14"/>
      <c r="R102" s="17">
        <f>SUM(R9:R100)</f>
        <v>2024622.0119999959</v>
      </c>
      <c r="S102" s="11"/>
      <c r="T102" s="12">
        <f>F102/(P102-R102)</f>
        <v>1.4596487771451419</v>
      </c>
      <c r="U102" s="11"/>
      <c r="V102" s="12">
        <f>T102+H102</f>
        <v>1.5475487771451419</v>
      </c>
    </row>
    <row r="103" spans="2:22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24"/>
      <c r="S103" s="24"/>
      <c r="T103" s="24"/>
      <c r="U103" s="14"/>
      <c r="V103" s="14"/>
    </row>
  </sheetData>
  <pageMargins left="0.7" right="0.7" top="0.75" bottom="0.75" header="0.3" footer="0.3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5557D5B074E489E7ADF4055449424" ma:contentTypeVersion="17" ma:contentTypeDescription="Create a new document." ma:contentTypeScope="" ma:versionID="1c38c67f358b4245b265e0d3bddb8e71">
  <xsd:schema xmlns:xsd="http://www.w3.org/2001/XMLSchema" xmlns:xs="http://www.w3.org/2001/XMLSchema" xmlns:p="http://schemas.microsoft.com/office/2006/metadata/properties" xmlns:ns2="4dbfb4d9-3a7e-4c43-b2fe-88971ff2dc3e" xmlns:ns3="8a475427-5aba-4470-a333-f66f284c630f" targetNamespace="http://schemas.microsoft.com/office/2006/metadata/properties" ma:root="true" ma:fieldsID="80f184c2e8890a3eaf4d26209d6d0b4c" ns2:_="" ns3:_="">
    <xsd:import namespace="4dbfb4d9-3a7e-4c43-b2fe-88971ff2dc3e"/>
    <xsd:import namespace="8a475427-5aba-4470-a333-f66f284c63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fb4d9-3a7e-4c43-b2fe-88971ff2dc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7ced8cc-7ed4-4b9d-b9b5-d96aab5bb4ea}" ma:internalName="TaxCatchAll" ma:showField="CatchAllData" ma:web="4dbfb4d9-3a7e-4c43-b2fe-88971ff2dc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75427-5aba-4470-a333-f66f284c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d2bc115-f314-4df2-a102-4eef0e497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bfb4d9-3a7e-4c43-b2fe-88971ff2dc3e" xsi:nil="true"/>
    <lcf76f155ced4ddcb4097134ff3c332f xmlns="8a475427-5aba-4470-a333-f66f284c63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FE3079-0729-4CA3-AC7E-D8F3D451C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bfb4d9-3a7e-4c43-b2fe-88971ff2dc3e"/>
    <ds:schemaRef ds:uri="8a475427-5aba-4470-a333-f66f284c6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3C0FC4-9A72-4B6A-A8E5-EC671AC5E1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1DBBDA-1FFD-4599-8742-8BB91C2B1F0B}">
  <ds:schemaRefs>
    <ds:schemaRef ds:uri="http://schemas.microsoft.com/office/2006/metadata/properties"/>
    <ds:schemaRef ds:uri="http://schemas.microsoft.com/office/infopath/2007/PartnerControls"/>
    <ds:schemaRef ds:uri="4dbfb4d9-3a7e-4c43-b2fe-88971ff2dc3e"/>
    <ds:schemaRef ds:uri="8a475427-5aba-4470-a333-f66f284c630f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CfD_GEE_Reconciliation</vt:lpstr>
      <vt:lpstr>CfD_GEE_Reconciliation!Print_Area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Garner, Tom</dc:creator>
  <cp:keywords/>
  <dc:description/>
  <cp:lastModifiedBy>Weston, Vicky</cp:lastModifiedBy>
  <cp:revision/>
  <dcterms:created xsi:type="dcterms:W3CDTF">2021-11-10T12:16:23Z</dcterms:created>
  <dcterms:modified xsi:type="dcterms:W3CDTF">2023-11-02T13:05:44Z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0x010100B4FDFCE93EDB87488BCE7B05EFCFF5CD</vt:lpwstr>
  </property>
  <property fmtid="{D5CDD505-2E9C-101B-9397-08002B2CF9AE}" pid="3" name="MediaServiceImageTags">
    <vt:lpwstr/>
  </property>
</Properties>
</file>