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STING\02. Power Costs\CFD\Junifer\02. CfD Reconciliations (Outturn)\2023\02 Apr Q2-22 Q4-22 Q1-23\Raw Data\"/>
    </mc:Choice>
  </mc:AlternateContent>
  <xr:revisionPtr revIDLastSave="0" documentId="8_{A421211E-BC05-476B-AAA5-D27C41AAB4C5}" xr6:coauthVersionLast="47" xr6:coauthVersionMax="47" xr10:uidLastSave="{00000000-0000-0000-0000-000000000000}"/>
  <bookViews>
    <workbookView xWindow="-108" yWindow="-108" windowWidth="23256" windowHeight="12576" xr2:uid="{E24DB074-E6BE-4D3D-ACBC-D25026D7DB81}"/>
  </bookViews>
  <sheets>
    <sheet name="CfD_Quarterly_Reconciliation" sheetId="1" r:id="rId1"/>
  </sheets>
  <definedNames>
    <definedName name="DME_LocalFile" hidden="1">"True"</definedName>
    <definedName name="EndDate">#REF!</definedName>
    <definedName name="InterimRate">#REF!</definedName>
    <definedName name="LevyPeriod">#REF!</definedName>
    <definedName name="_xlnm.Print_Area" localSheetId="0">CfD_Quarterly_Reconciliation!$A$1:$W$100</definedName>
    <definedName name="ReserveFund">#REF!</definedName>
    <definedName name="StartDat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8" i="1" l="1"/>
  <c r="J98" i="1"/>
  <c r="F99" i="1"/>
  <c r="J99" i="1"/>
  <c r="N101" i="1" l="1"/>
  <c r="P99" i="1"/>
  <c r="R99" i="1" s="1"/>
  <c r="P98" i="1"/>
  <c r="R98" i="1" s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0" i="1"/>
  <c r="L101" i="1"/>
  <c r="D101" i="1" s="1"/>
  <c r="H101" i="1" l="1"/>
  <c r="J101" i="1"/>
  <c r="F101" i="1"/>
  <c r="P83" i="1" l="1"/>
  <c r="R83" i="1" s="1"/>
  <c r="P97" i="1"/>
  <c r="R97" i="1" s="1"/>
  <c r="P37" i="1"/>
  <c r="R37" i="1" s="1"/>
  <c r="P15" i="1"/>
  <c r="R15" i="1" s="1"/>
  <c r="P23" i="1"/>
  <c r="R23" i="1" s="1"/>
  <c r="P12" i="1"/>
  <c r="R12" i="1" s="1"/>
  <c r="P94" i="1"/>
  <c r="R94" i="1" s="1"/>
  <c r="P60" i="1"/>
  <c r="R60" i="1" s="1"/>
  <c r="P10" i="1"/>
  <c r="R10" i="1" s="1"/>
  <c r="P52" i="1"/>
  <c r="R52" i="1" s="1"/>
  <c r="P87" i="1"/>
  <c r="R87" i="1" s="1"/>
  <c r="P22" i="1"/>
  <c r="R22" i="1" s="1"/>
  <c r="P59" i="1"/>
  <c r="R59" i="1" s="1"/>
  <c r="P47" i="1"/>
  <c r="R47" i="1" s="1"/>
  <c r="P92" i="1"/>
  <c r="R92" i="1" s="1"/>
  <c r="P64" i="1"/>
  <c r="R64" i="1" s="1"/>
  <c r="P27" i="1"/>
  <c r="R27" i="1" s="1"/>
  <c r="P68" i="1"/>
  <c r="R68" i="1" s="1"/>
  <c r="P20" i="1"/>
  <c r="R20" i="1" s="1"/>
  <c r="P66" i="1"/>
  <c r="R66" i="1" s="1"/>
  <c r="P11" i="1"/>
  <c r="R11" i="1" s="1"/>
  <c r="P17" i="1"/>
  <c r="R17" i="1" s="1"/>
  <c r="P26" i="1"/>
  <c r="R26" i="1" s="1"/>
  <c r="P82" i="1"/>
  <c r="R82" i="1" s="1"/>
  <c r="P75" i="1"/>
  <c r="R75" i="1" s="1"/>
  <c r="P81" i="1"/>
  <c r="R81" i="1" s="1"/>
  <c r="P62" i="1"/>
  <c r="R62" i="1" s="1"/>
  <c r="P46" i="1"/>
  <c r="R46" i="1" s="1"/>
  <c r="P51" i="1"/>
  <c r="R51" i="1" s="1"/>
  <c r="P18" i="1"/>
  <c r="R18" i="1" s="1"/>
  <c r="P39" i="1"/>
  <c r="R39" i="1" s="1"/>
  <c r="P74" i="1"/>
  <c r="R74" i="1" s="1"/>
  <c r="P78" i="1"/>
  <c r="R78" i="1" s="1"/>
  <c r="P54" i="1"/>
  <c r="R54" i="1" s="1"/>
  <c r="P38" i="1"/>
  <c r="R38" i="1" s="1"/>
  <c r="P63" i="1"/>
  <c r="R63" i="1" s="1"/>
  <c r="P45" i="1"/>
  <c r="R45" i="1" s="1"/>
  <c r="P48" i="1"/>
  <c r="R48" i="1" s="1"/>
  <c r="P70" i="1"/>
  <c r="R70" i="1" s="1"/>
  <c r="P79" i="1"/>
  <c r="R79" i="1" s="1"/>
  <c r="P43" i="1"/>
  <c r="R43" i="1" s="1"/>
  <c r="P31" i="1"/>
  <c r="R31" i="1" s="1"/>
  <c r="P29" i="1"/>
  <c r="R29" i="1" s="1"/>
  <c r="P44" i="1"/>
  <c r="R44" i="1" s="1"/>
  <c r="P33" i="1"/>
  <c r="R33" i="1" s="1"/>
  <c r="P28" i="1"/>
  <c r="R28" i="1" s="1"/>
  <c r="P88" i="1"/>
  <c r="R88" i="1" s="1"/>
  <c r="P50" i="1"/>
  <c r="R50" i="1" s="1"/>
  <c r="P32" i="1"/>
  <c r="R32" i="1" s="1"/>
  <c r="P25" i="1"/>
  <c r="R25" i="1" s="1"/>
  <c r="P91" i="1"/>
  <c r="R91" i="1" s="1"/>
  <c r="P36" i="1"/>
  <c r="R36" i="1" s="1"/>
  <c r="P56" i="1"/>
  <c r="R56" i="1" s="1"/>
  <c r="P34" i="1"/>
  <c r="R34" i="1" s="1"/>
  <c r="P89" i="1"/>
  <c r="R89" i="1" s="1"/>
  <c r="P85" i="1"/>
  <c r="R85" i="1" s="1"/>
  <c r="P73" i="1"/>
  <c r="R73" i="1" s="1"/>
  <c r="P90" i="1"/>
  <c r="R90" i="1" s="1"/>
  <c r="P93" i="1"/>
  <c r="R93" i="1" s="1"/>
  <c r="P95" i="1"/>
  <c r="R95" i="1" s="1"/>
  <c r="P84" i="1"/>
  <c r="R84" i="1" s="1"/>
  <c r="P80" i="1"/>
  <c r="R80" i="1" s="1"/>
  <c r="P42" i="1"/>
  <c r="R42" i="1" s="1"/>
  <c r="P67" i="1"/>
  <c r="R67" i="1" s="1"/>
  <c r="P71" i="1"/>
  <c r="R71" i="1" s="1"/>
  <c r="P21" i="1"/>
  <c r="R21" i="1" s="1"/>
  <c r="P69" i="1"/>
  <c r="R69" i="1" s="1"/>
  <c r="P65" i="1"/>
  <c r="R65" i="1" s="1"/>
  <c r="P61" i="1"/>
  <c r="R61" i="1" s="1"/>
  <c r="P57" i="1"/>
  <c r="R57" i="1" s="1"/>
  <c r="P30" i="1"/>
  <c r="R30" i="1" s="1"/>
  <c r="P35" i="1"/>
  <c r="R35" i="1" s="1"/>
  <c r="P55" i="1"/>
  <c r="R55" i="1" s="1"/>
  <c r="P40" i="1"/>
  <c r="R40" i="1" s="1"/>
  <c r="P96" i="1"/>
  <c r="R96" i="1" s="1"/>
  <c r="P86" i="1"/>
  <c r="R86" i="1" s="1"/>
  <c r="P77" i="1"/>
  <c r="R77" i="1" s="1"/>
  <c r="P24" i="1"/>
  <c r="R24" i="1" s="1"/>
  <c r="P16" i="1"/>
  <c r="R16" i="1" s="1"/>
  <c r="P49" i="1"/>
  <c r="R49" i="1" s="1"/>
  <c r="P53" i="1"/>
  <c r="R53" i="1" s="1"/>
  <c r="P41" i="1"/>
  <c r="R41" i="1" s="1"/>
  <c r="P14" i="1"/>
  <c r="R14" i="1" s="1"/>
  <c r="P19" i="1"/>
  <c r="R19" i="1" s="1"/>
  <c r="P72" i="1"/>
  <c r="R72" i="1" s="1"/>
  <c r="P76" i="1"/>
  <c r="R76" i="1" s="1"/>
  <c r="P13" i="1"/>
  <c r="R13" i="1" s="1"/>
  <c r="P58" i="1"/>
  <c r="R58" i="1" s="1"/>
  <c r="P101" i="1" l="1"/>
  <c r="R101" i="1" s="1"/>
  <c r="T10" i="1" s="1"/>
</calcChain>
</file>

<file path=xl/sharedStrings.xml><?xml version="1.0" encoding="utf-8"?>
<sst xmlns="http://schemas.openxmlformats.org/spreadsheetml/2006/main" count="16" uniqueCount="16">
  <si>
    <t>CfD Actual Rates - Quarterly Reconciliation</t>
  </si>
  <si>
    <t>1st January 2023 to 31th March 2023</t>
  </si>
  <si>
    <t>* The information has been downloaded from the LCCC website published 17th April 2023</t>
  </si>
  <si>
    <t>** Expectation that GEE exempted volume will be utilised in this period</t>
  </si>
  <si>
    <t>Date</t>
  </si>
  <si>
    <t>Reconciled Daily Levy Rate (£/MWh) *</t>
  </si>
  <si>
    <t>Reconciled Daily Levy (£) *</t>
  </si>
  <si>
    <t>CfD Operational Cost Rate
(£/MWh)</t>
  </si>
  <si>
    <t>CfD Operational Cost
(£)</t>
  </si>
  <si>
    <t>Reconciled Eligible Demand (MWh) excluding GEE *</t>
  </si>
  <si>
    <t>Expected Green Exempt Volume (MWh) **</t>
  </si>
  <si>
    <t>Reconciled Daily Levy Rate including GEE (£/MWh) **</t>
  </si>
  <si>
    <t>Total CfD Rate
(£/MWh) including GEE</t>
  </si>
  <si>
    <t>Quarterly Demand Weighted Rate
(£/MWh)</t>
  </si>
  <si>
    <t>22/23 Green Exempt Volume Cap (MWh per quarter)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</si>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</sst>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00"/>
    <numFmt numFmtId="166" formatCode="_(&quot;£&quot;* #,##0.00_);_(&quot;£&quot;* \(#,##0.00\);_(&quot;£&quot;* &quot;-&quot;??_);_(@_)"/>
    <numFmt numFmtId="167" formatCode="&quot;£&quot;#,##0"/>
    <numFmt numFmtId="168" formatCode="#,##0.000"/>
    <numFmt numFmtId="169" formatCode="&quot;£&quot;#,##0.00"/>
    <numFmt numFmtId="170" formatCode="#,##0.0000"/>
    <numFmt numFmtId="171" formatCode="#,##0.000000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0"/>
      <name val="Calibri"/>
      <family val="2"/>
      <scheme val="minor"/>
    </font>
    <font>
      <b/>
      <sz val="11"/>
      <color indexed="52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002F5F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" fillId="0" borderId="0"/>
    <xf numFmtId="0" fontId="6" fillId="4" borderId="3"/>
    <xf numFmtId="0" fontId="9" fillId="6" borderId="1"/>
  </cellStyleXfs>
  <cellXfs count="28">
    <xf numFmtId="0" fontId="0" fillId="0" borderId="0" xfId="0"/>
    <xf numFmtId="0" fontId="3" fillId="2" borderId="0" xfId="0" applyFont="1" applyFill="1"/>
    <xf numFmtId="0" fontId="5" fillId="3" borderId="2" xfId="3" applyFont="1" applyFill="1" applyBorder="1" applyAlignment="1">
      <alignment horizontal="center" vertical="center" wrapText="1"/>
    </xf>
    <xf numFmtId="0" fontId="5" fillId="2" borderId="0" xfId="4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0" xfId="3" applyFont="1" applyFill="1" applyAlignment="1">
      <alignment horizontal="center" vertical="center" wrapText="1"/>
    </xf>
    <xf numFmtId="14" fontId="10" fillId="2" borderId="0" xfId="5" applyNumberFormat="1" applyFont="1" applyFill="1" applyBorder="1" applyAlignment="1">
      <alignment horizontal="center"/>
    </xf>
    <xf numFmtId="165" fontId="10" fillId="2" borderId="0" xfId="5" applyNumberFormat="1" applyFont="1" applyFill="1" applyBorder="1" applyAlignment="1">
      <alignment horizontal="center"/>
    </xf>
    <xf numFmtId="167" fontId="10" fillId="5" borderId="2" xfId="2" applyNumberFormat="1" applyFont="1" applyFill="1" applyBorder="1" applyAlignment="1">
      <alignment horizontal="center"/>
    </xf>
    <xf numFmtId="167" fontId="10" fillId="2" borderId="0" xfId="2" applyNumberFormat="1" applyFont="1" applyFill="1" applyBorder="1" applyAlignment="1">
      <alignment horizontal="center"/>
    </xf>
    <xf numFmtId="3" fontId="10" fillId="2" borderId="0" xfId="1" applyNumberFormat="1" applyFont="1" applyFill="1" applyBorder="1" applyAlignment="1">
      <alignment horizontal="center"/>
    </xf>
    <xf numFmtId="3" fontId="10" fillId="2" borderId="0" xfId="5" applyNumberFormat="1" applyFont="1" applyFill="1" applyBorder="1" applyAlignment="1">
      <alignment horizontal="center"/>
    </xf>
    <xf numFmtId="168" fontId="10" fillId="5" borderId="2" xfId="5" applyNumberFormat="1" applyFont="1" applyFill="1" applyBorder="1" applyAlignment="1">
      <alignment horizontal="center"/>
    </xf>
    <xf numFmtId="0" fontId="2" fillId="2" borderId="0" xfId="0" applyFont="1" applyFill="1"/>
    <xf numFmtId="170" fontId="10" fillId="5" borderId="2" xfId="5" applyNumberFormat="1" applyFont="1" applyFill="1" applyBorder="1" applyAlignment="1">
      <alignment horizontal="center"/>
    </xf>
    <xf numFmtId="0" fontId="12" fillId="2" borderId="0" xfId="0" applyFont="1" applyFill="1"/>
    <xf numFmtId="0" fontId="1" fillId="2" borderId="0" xfId="0" applyFont="1" applyFill="1"/>
    <xf numFmtId="14" fontId="1" fillId="5" borderId="4" xfId="3" applyNumberFormat="1" applyFont="1" applyFill="1" applyBorder="1" applyAlignment="1">
      <alignment horizontal="center" vertical="center"/>
    </xf>
    <xf numFmtId="165" fontId="1" fillId="7" borderId="5" xfId="3" applyNumberFormat="1" applyFont="1" applyFill="1" applyBorder="1" applyAlignment="1">
      <alignment horizontal="center" vertical="center" wrapText="1"/>
    </xf>
    <xf numFmtId="3" fontId="1" fillId="7" borderId="5" xfId="1" applyNumberFormat="1" applyFont="1" applyFill="1" applyBorder="1" applyAlignment="1">
      <alignment horizontal="center" vertical="center" wrapText="1"/>
    </xf>
    <xf numFmtId="168" fontId="1" fillId="5" borderId="2" xfId="1" applyNumberFormat="1" applyFont="1" applyFill="1" applyBorder="1" applyAlignment="1">
      <alignment horizontal="center" vertical="center" wrapText="1"/>
    </xf>
    <xf numFmtId="3" fontId="1" fillId="7" borderId="2" xfId="1" applyNumberFormat="1" applyFont="1" applyFill="1" applyBorder="1" applyAlignment="1">
      <alignment horizontal="center" vertical="center" wrapText="1"/>
    </xf>
    <xf numFmtId="170" fontId="1" fillId="2" borderId="0" xfId="0" applyNumberFormat="1" applyFont="1" applyFill="1"/>
    <xf numFmtId="171" fontId="1" fillId="2" borderId="0" xfId="0" applyNumberFormat="1" applyFont="1" applyFill="1"/>
    <xf numFmtId="165" fontId="1" fillId="2" borderId="0" xfId="0" applyNumberFormat="1" applyFont="1" applyFill="1"/>
    <xf numFmtId="3" fontId="1" fillId="2" borderId="0" xfId="0" applyNumberFormat="1" applyFont="1" applyFill="1"/>
    <xf numFmtId="168" fontId="1" fillId="2" borderId="0" xfId="0" applyNumberFormat="1" applyFont="1" applyFill="1"/>
    <xf numFmtId="169" fontId="1" fillId="2" borderId="0" xfId="0" applyNumberFormat="1" applyFont="1" applyFill="1"/>
  </cellXfs>
  <cellStyles count="6">
    <cellStyle name="Calculation 2 2" xfId="4" xr:uid="{30ADF1F2-79E3-4DE3-B76B-AF2CC8CB1E74}"/>
    <cellStyle name="Calculation 5" xfId="5" xr:uid="{39A2E922-5019-4498-BDD1-AB993E2E2B74}"/>
    <cellStyle name="Comma" xfId="1" builtinId="3"/>
    <cellStyle name="Currency" xfId="2" builtinId="4"/>
    <cellStyle name="Normal" xfId="0" builtinId="0"/>
    <cellStyle name="Normal 214 2" xfId="3" xr:uid="{2545C454-E464-4EDA-81F4-A5A14EED9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1216607</xdr:colOff>
      <xdr:row>1</xdr:row>
      <xdr:rowOff>0</xdr:rowOff>
    </xdr:from>
    <xdr:to>
      <xdr:col>20</xdr:col>
      <xdr:colOff>6690</xdr:colOff>
      <xdr:row>2</xdr:row>
      <xdr:rowOff>1174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2F4F85-C2B9-447F-8F2C-176C033FF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8147" y="182880"/>
          <a:ext cx="5173477" cy="465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D050-AEF8-4071-B762-C895105A6EC6}">
  <sheetPr>
    <pageSetUpPr fitToPage="1"/>
  </sheetPr>
  <dimension ref="B2:Y101"/>
  <sheetViews>
    <sheetView tabSelected="1" zoomScale="85" workbookViewId="0">
      <selection activeCell="A9" sqref="A9"/>
    </sheetView>
  </sheetViews>
  <sheetFormatPr defaultColWidth="9.109375" defaultRowHeight="14.4" x14ac:dyDescent="0.3"/>
  <cols>
    <col min="1" max="1" width="2.6640625" style="1" customWidth="1"/>
    <col min="2" max="2" width="22.88671875" style="1" customWidth="1"/>
    <col min="3" max="3" width="1.33203125" style="1" customWidth="1"/>
    <col min="4" max="4" width="22.88671875" style="1" customWidth="1"/>
    <col min="5" max="5" width="1.33203125" style="1" customWidth="1"/>
    <col min="6" max="6" width="22.88671875" style="1" customWidth="1"/>
    <col min="7" max="7" width="1.33203125" style="1" customWidth="1"/>
    <col min="8" max="8" width="22.88671875" style="1" customWidth="1"/>
    <col min="9" max="9" width="1.44140625" style="1" customWidth="1"/>
    <col min="10" max="10" width="22.88671875" style="1" customWidth="1"/>
    <col min="11" max="11" width="1.44140625" style="1" customWidth="1"/>
    <col min="12" max="12" width="22.88671875" style="1" customWidth="1"/>
    <col min="13" max="13" width="1.44140625" style="1" customWidth="1"/>
    <col min="14" max="14" width="22.88671875" style="1" customWidth="1"/>
    <col min="15" max="15" width="1.33203125" style="1" customWidth="1"/>
    <col min="16" max="16" width="22.88671875" style="1" customWidth="1"/>
    <col min="17" max="17" width="1.44140625" style="1" customWidth="1"/>
    <col min="18" max="18" width="21.6640625" style="1" customWidth="1"/>
    <col min="19" max="19" width="2.6640625" style="1" customWidth="1"/>
    <col min="20" max="20" width="21.6640625" style="1" customWidth="1"/>
    <col min="21" max="21" width="1.33203125" style="1" customWidth="1"/>
    <col min="22" max="22" width="21.6640625" style="1" customWidth="1"/>
    <col min="23" max="23" width="2.6640625" style="1" customWidth="1"/>
    <col min="24" max="16384" width="9.109375" style="1"/>
  </cols>
  <sheetData>
    <row r="2" spans="2:25" ht="36.6" x14ac:dyDescent="0.7">
      <c r="B2" s="13" t="s">
        <v>0</v>
      </c>
      <c r="C2" s="13"/>
      <c r="D2" s="13"/>
      <c r="E2" s="13"/>
      <c r="F2" s="13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2:25" x14ac:dyDescent="0.3"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5" spans="2:25" x14ac:dyDescent="0.3">
      <c r="B5" s="15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2:25" x14ac:dyDescent="0.3"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2:25" ht="15" thickBot="1" x14ac:dyDescent="0.3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25" s="4" customFormat="1" ht="54.75" customHeight="1" thickBot="1" x14ac:dyDescent="0.35">
      <c r="B8" s="2" t="s">
        <v>4</v>
      </c>
      <c r="C8" s="3"/>
      <c r="D8" s="2" t="s">
        <v>5</v>
      </c>
      <c r="E8" s="3"/>
      <c r="F8" s="2" t="s">
        <v>6</v>
      </c>
      <c r="G8" s="3"/>
      <c r="H8" s="2" t="s">
        <v>7</v>
      </c>
      <c r="I8" s="3"/>
      <c r="J8" s="2" t="s">
        <v>8</v>
      </c>
      <c r="K8" s="3"/>
      <c r="L8" s="2" t="s">
        <v>9</v>
      </c>
      <c r="M8" s="3"/>
      <c r="N8" s="2" t="s">
        <v>10</v>
      </c>
      <c r="O8" s="3"/>
      <c r="P8" s="2" t="s">
        <v>11</v>
      </c>
      <c r="Q8" s="3"/>
      <c r="R8" s="2" t="s">
        <v>12</v>
      </c>
      <c r="T8" s="2" t="s">
        <v>13</v>
      </c>
      <c r="V8" s="2" t="s">
        <v>14</v>
      </c>
    </row>
    <row r="9" spans="2:25" ht="6.75" customHeight="1" thickBot="1" x14ac:dyDescent="0.35">
      <c r="B9" s="5"/>
      <c r="C9" s="3"/>
      <c r="D9" s="5"/>
      <c r="E9" s="3"/>
      <c r="F9" s="5"/>
      <c r="G9" s="3"/>
      <c r="H9" s="5"/>
      <c r="I9" s="3"/>
      <c r="J9" s="5"/>
      <c r="K9" s="3"/>
      <c r="L9" s="5"/>
      <c r="M9" s="3"/>
      <c r="N9" s="5"/>
      <c r="O9" s="3"/>
      <c r="P9" s="5"/>
      <c r="Q9" s="3"/>
      <c r="R9" s="5"/>
      <c r="S9" s="16"/>
      <c r="T9" s="3"/>
      <c r="U9" s="16"/>
      <c r="V9" s="3"/>
      <c r="W9" s="16"/>
      <c r="X9" s="16"/>
      <c r="Y9" s="16"/>
    </row>
    <row r="10" spans="2:25" ht="15" thickBot="1" x14ac:dyDescent="0.35">
      <c r="B10" s="17">
        <v>44927</v>
      </c>
      <c r="C10" s="6"/>
      <c r="D10" s="18">
        <v>7.5214999999999996</v>
      </c>
      <c r="E10" s="7"/>
      <c r="F10" s="8">
        <f>D10*L10</f>
        <v>5189958.8339759996</v>
      </c>
      <c r="G10" s="7"/>
      <c r="H10" s="18">
        <v>8.7900000000000006E-2</v>
      </c>
      <c r="I10" s="7"/>
      <c r="J10" s="8">
        <f>H10*L10</f>
        <v>60652.447185600009</v>
      </c>
      <c r="K10" s="9"/>
      <c r="L10" s="19">
        <v>690016.46400000004</v>
      </c>
      <c r="M10" s="10"/>
      <c r="N10" s="19">
        <v>39945.01963992224</v>
      </c>
      <c r="O10" s="11"/>
      <c r="P10" s="12">
        <f>F10/(L10-N10)</f>
        <v>7.9836745314738904</v>
      </c>
      <c r="Q10" s="11"/>
      <c r="R10" s="14">
        <f>P10+H10</f>
        <v>8.0715745314738907</v>
      </c>
      <c r="S10" s="16"/>
      <c r="T10" s="20">
        <f>R101</f>
        <v>3.0563562571437952</v>
      </c>
      <c r="U10" s="16"/>
      <c r="V10" s="21">
        <v>3595052.2783999997</v>
      </c>
      <c r="W10" s="16"/>
      <c r="X10" s="16"/>
      <c r="Y10" s="22"/>
    </row>
    <row r="11" spans="2:25" ht="15" thickBot="1" x14ac:dyDescent="0.35">
      <c r="B11" s="17">
        <v>44928</v>
      </c>
      <c r="C11" s="6"/>
      <c r="D11" s="18">
        <v>-0.5</v>
      </c>
      <c r="E11" s="7"/>
      <c r="F11" s="8">
        <f t="shared" ref="F11:F74" si="0">D11*L11</f>
        <v>-368135.82650000002</v>
      </c>
      <c r="G11" s="7"/>
      <c r="H11" s="18">
        <v>8.7900000000000006E-2</v>
      </c>
      <c r="I11" s="7"/>
      <c r="J11" s="8">
        <f t="shared" ref="J11:J74" si="1">H11*L11</f>
        <v>64718.27829870001</v>
      </c>
      <c r="K11" s="9"/>
      <c r="L11" s="19">
        <v>736271.65300000005</v>
      </c>
      <c r="M11" s="10"/>
      <c r="N11" s="19">
        <v>39945.01963992224</v>
      </c>
      <c r="O11" s="11"/>
      <c r="P11" s="12">
        <f t="shared" ref="P11:P74" si="2">F11/(L11-N11)</f>
        <v>-0.5286826739968068</v>
      </c>
      <c r="Q11" s="11"/>
      <c r="R11" s="14">
        <f t="shared" ref="R11:R74" si="3">P11+H11</f>
        <v>-0.44078267399680682</v>
      </c>
      <c r="S11" s="16"/>
      <c r="T11" s="23"/>
      <c r="U11" s="16"/>
      <c r="V11" s="16"/>
      <c r="W11" s="16"/>
      <c r="X11" s="16"/>
      <c r="Y11" s="22"/>
    </row>
    <row r="12" spans="2:25" ht="15" thickBot="1" x14ac:dyDescent="0.35">
      <c r="B12" s="17">
        <v>44929</v>
      </c>
      <c r="C12" s="6"/>
      <c r="D12" s="18">
        <v>1.6053999999999999</v>
      </c>
      <c r="E12" s="7"/>
      <c r="F12" s="8">
        <f t="shared" si="0"/>
        <v>1350028.4633207999</v>
      </c>
      <c r="G12" s="7"/>
      <c r="H12" s="18">
        <v>8.7900000000000006E-2</v>
      </c>
      <c r="I12" s="7"/>
      <c r="J12" s="8">
        <f t="shared" si="1"/>
        <v>73917.7164108</v>
      </c>
      <c r="K12" s="9"/>
      <c r="L12" s="19">
        <v>840929.652</v>
      </c>
      <c r="M12" s="10"/>
      <c r="N12" s="19">
        <v>39945.01963992224</v>
      </c>
      <c r="O12" s="11"/>
      <c r="P12" s="12">
        <f t="shared" si="2"/>
        <v>1.6854611296885691</v>
      </c>
      <c r="Q12" s="11"/>
      <c r="R12" s="14">
        <f t="shared" si="3"/>
        <v>1.7733611296885692</v>
      </c>
      <c r="S12" s="16"/>
      <c r="T12" s="24"/>
      <c r="U12" s="16"/>
      <c r="V12" s="25"/>
      <c r="W12" s="16"/>
      <c r="X12" s="16"/>
      <c r="Y12" s="22"/>
    </row>
    <row r="13" spans="2:25" ht="15" thickBot="1" x14ac:dyDescent="0.35">
      <c r="B13" s="17">
        <v>44930</v>
      </c>
      <c r="C13" s="6"/>
      <c r="D13" s="18">
        <v>6.1260000000000003</v>
      </c>
      <c r="E13" s="7"/>
      <c r="F13" s="8">
        <f t="shared" si="0"/>
        <v>5015044.1048039999</v>
      </c>
      <c r="G13" s="7"/>
      <c r="H13" s="18">
        <v>8.7900000000000006E-2</v>
      </c>
      <c r="I13" s="7"/>
      <c r="J13" s="8">
        <f t="shared" si="1"/>
        <v>71959.251846600004</v>
      </c>
      <c r="K13" s="9"/>
      <c r="L13" s="19">
        <v>818649.054</v>
      </c>
      <c r="M13" s="10"/>
      <c r="N13" s="19">
        <v>39945.01963992224</v>
      </c>
      <c r="O13" s="11"/>
      <c r="P13" s="12">
        <f t="shared" si="2"/>
        <v>6.4402441537692239</v>
      </c>
      <c r="Q13" s="11"/>
      <c r="R13" s="14">
        <f t="shared" si="3"/>
        <v>6.5281441537692242</v>
      </c>
      <c r="S13" s="16"/>
      <c r="T13" s="16"/>
      <c r="U13" s="16"/>
      <c r="V13" s="16"/>
      <c r="W13" s="16"/>
      <c r="X13" s="16"/>
      <c r="Y13" s="22"/>
    </row>
    <row r="14" spans="2:25" ht="15" thickBot="1" x14ac:dyDescent="0.35">
      <c r="B14" s="17">
        <v>44931</v>
      </c>
      <c r="C14" s="6"/>
      <c r="D14" s="18">
        <v>3.5217000000000001</v>
      </c>
      <c r="E14" s="7"/>
      <c r="F14" s="8">
        <f t="shared" si="0"/>
        <v>2872209.0054294001</v>
      </c>
      <c r="G14" s="7"/>
      <c r="H14" s="18">
        <v>8.7900000000000006E-2</v>
      </c>
      <c r="I14" s="7"/>
      <c r="J14" s="8">
        <f t="shared" si="1"/>
        <v>71689.005757800012</v>
      </c>
      <c r="K14" s="9"/>
      <c r="L14" s="19">
        <v>815574.58200000005</v>
      </c>
      <c r="M14" s="10"/>
      <c r="N14" s="19">
        <v>39945.01963992224</v>
      </c>
      <c r="O14" s="11"/>
      <c r="P14" s="12">
        <f t="shared" si="2"/>
        <v>3.7030679912326594</v>
      </c>
      <c r="Q14" s="11"/>
      <c r="R14" s="14">
        <f t="shared" si="3"/>
        <v>3.7909679912326593</v>
      </c>
      <c r="S14" s="16"/>
      <c r="T14" s="16"/>
      <c r="U14" s="16"/>
      <c r="V14" s="16"/>
      <c r="W14" s="16"/>
      <c r="X14" s="16"/>
      <c r="Y14" s="22"/>
    </row>
    <row r="15" spans="2:25" ht="15" thickBot="1" x14ac:dyDescent="0.35">
      <c r="B15" s="17">
        <v>44932</v>
      </c>
      <c r="C15" s="6"/>
      <c r="D15" s="18">
        <v>6.0358000000000001</v>
      </c>
      <c r="E15" s="7"/>
      <c r="F15" s="8">
        <f t="shared" si="0"/>
        <v>4890340.7964976002</v>
      </c>
      <c r="G15" s="7"/>
      <c r="H15" s="18">
        <v>8.7900000000000006E-2</v>
      </c>
      <c r="I15" s="7"/>
      <c r="J15" s="8">
        <f t="shared" si="1"/>
        <v>71218.555288799995</v>
      </c>
      <c r="K15" s="9"/>
      <c r="L15" s="19">
        <v>810222.47199999995</v>
      </c>
      <c r="M15" s="10"/>
      <c r="N15" s="19">
        <v>39945.01963992224</v>
      </c>
      <c r="O15" s="11"/>
      <c r="P15" s="12">
        <f t="shared" si="2"/>
        <v>6.3488042931984161</v>
      </c>
      <c r="Q15" s="11"/>
      <c r="R15" s="14">
        <f t="shared" si="3"/>
        <v>6.4367042931984164</v>
      </c>
      <c r="S15" s="16"/>
      <c r="T15" s="16"/>
      <c r="U15" s="16"/>
      <c r="V15" s="16"/>
      <c r="W15" s="16"/>
      <c r="X15" s="16"/>
      <c r="Y15" s="22"/>
    </row>
    <row r="16" spans="2:25" ht="15" thickBot="1" x14ac:dyDescent="0.35">
      <c r="B16" s="17">
        <v>44933</v>
      </c>
      <c r="C16" s="6"/>
      <c r="D16" s="18">
        <v>7.6896000000000004</v>
      </c>
      <c r="E16" s="7"/>
      <c r="F16" s="8">
        <f t="shared" si="0"/>
        <v>5759699.7794688009</v>
      </c>
      <c r="G16" s="7"/>
      <c r="H16" s="18">
        <v>8.7900000000000006E-2</v>
      </c>
      <c r="I16" s="7"/>
      <c r="J16" s="8">
        <f t="shared" si="1"/>
        <v>65839.264801200014</v>
      </c>
      <c r="K16" s="9"/>
      <c r="L16" s="19">
        <v>749024.62800000003</v>
      </c>
      <c r="M16" s="10"/>
      <c r="N16" s="19">
        <v>39945.01963992224</v>
      </c>
      <c r="O16" s="11"/>
      <c r="P16" s="12">
        <f t="shared" si="2"/>
        <v>8.1227829873567128</v>
      </c>
      <c r="Q16" s="11"/>
      <c r="R16" s="14">
        <f t="shared" si="3"/>
        <v>8.2106829873567122</v>
      </c>
      <c r="S16" s="16"/>
      <c r="T16" s="16"/>
      <c r="U16" s="16"/>
      <c r="V16" s="16"/>
      <c r="W16" s="16"/>
      <c r="X16" s="16"/>
      <c r="Y16" s="22"/>
    </row>
    <row r="17" spans="2:25" ht="15" thickBot="1" x14ac:dyDescent="0.35">
      <c r="B17" s="17">
        <v>44934</v>
      </c>
      <c r="C17" s="6"/>
      <c r="D17" s="18">
        <v>10.23</v>
      </c>
      <c r="E17" s="7"/>
      <c r="F17" s="8">
        <f t="shared" si="0"/>
        <v>7818001.43322</v>
      </c>
      <c r="G17" s="7"/>
      <c r="H17" s="18">
        <v>8.7900000000000006E-2</v>
      </c>
      <c r="I17" s="7"/>
      <c r="J17" s="8">
        <f t="shared" si="1"/>
        <v>67175.202930600004</v>
      </c>
      <c r="K17" s="9"/>
      <c r="L17" s="19">
        <v>764223.01399999997</v>
      </c>
      <c r="M17" s="10"/>
      <c r="N17" s="19">
        <v>39945.01963992224</v>
      </c>
      <c r="O17" s="11"/>
      <c r="P17" s="12">
        <f t="shared" si="2"/>
        <v>10.79419987090378</v>
      </c>
      <c r="Q17" s="11"/>
      <c r="R17" s="14">
        <f t="shared" si="3"/>
        <v>10.88209987090378</v>
      </c>
      <c r="S17" s="16"/>
      <c r="T17" s="16"/>
      <c r="U17" s="16"/>
      <c r="V17" s="16"/>
      <c r="W17" s="16"/>
      <c r="X17" s="16"/>
      <c r="Y17" s="22"/>
    </row>
    <row r="18" spans="2:25" ht="15" thickBot="1" x14ac:dyDescent="0.35">
      <c r="B18" s="17">
        <v>44935</v>
      </c>
      <c r="C18" s="6"/>
      <c r="D18" s="18">
        <v>3.4866999999999999</v>
      </c>
      <c r="E18" s="7"/>
      <c r="F18" s="8">
        <f t="shared" si="0"/>
        <v>2986605.2793521001</v>
      </c>
      <c r="G18" s="7"/>
      <c r="H18" s="18">
        <v>8.7900000000000006E-2</v>
      </c>
      <c r="I18" s="7"/>
      <c r="J18" s="8">
        <f t="shared" si="1"/>
        <v>75292.570067700013</v>
      </c>
      <c r="K18" s="9"/>
      <c r="L18" s="19">
        <v>856570.76300000004</v>
      </c>
      <c r="M18" s="10"/>
      <c r="N18" s="19">
        <v>39945.01963992224</v>
      </c>
      <c r="O18" s="11"/>
      <c r="P18" s="12">
        <f t="shared" si="2"/>
        <v>3.6572509544745091</v>
      </c>
      <c r="Q18" s="11"/>
      <c r="R18" s="14">
        <f t="shared" si="3"/>
        <v>3.745150954474509</v>
      </c>
      <c r="S18" s="16"/>
      <c r="T18" s="16"/>
      <c r="U18" s="16"/>
      <c r="V18" s="16"/>
      <c r="W18" s="16"/>
      <c r="X18" s="16"/>
      <c r="Y18" s="22"/>
    </row>
    <row r="19" spans="2:25" ht="15" thickBot="1" x14ac:dyDescent="0.35">
      <c r="B19" s="17">
        <v>44936</v>
      </c>
      <c r="C19" s="6"/>
      <c r="D19" s="18">
        <v>4.1111000000000004</v>
      </c>
      <c r="E19" s="7"/>
      <c r="F19" s="8">
        <f t="shared" si="0"/>
        <v>3601775.9936662004</v>
      </c>
      <c r="G19" s="7"/>
      <c r="H19" s="18">
        <v>8.7900000000000006E-2</v>
      </c>
      <c r="I19" s="7"/>
      <c r="J19" s="8">
        <f t="shared" si="1"/>
        <v>77010.0726918</v>
      </c>
      <c r="K19" s="9"/>
      <c r="L19" s="19">
        <v>876110.04200000002</v>
      </c>
      <c r="M19" s="10"/>
      <c r="N19" s="19">
        <v>39945.01963992224</v>
      </c>
      <c r="O19" s="11"/>
      <c r="P19" s="12">
        <f t="shared" si="2"/>
        <v>4.3074942114897112</v>
      </c>
      <c r="Q19" s="11"/>
      <c r="R19" s="14">
        <f t="shared" si="3"/>
        <v>4.3953942114897115</v>
      </c>
      <c r="S19" s="16"/>
      <c r="T19" s="16"/>
      <c r="U19" s="16"/>
      <c r="V19" s="16"/>
      <c r="W19" s="16"/>
      <c r="X19" s="16"/>
      <c r="Y19" s="22"/>
    </row>
    <row r="20" spans="2:25" ht="15" thickBot="1" x14ac:dyDescent="0.35">
      <c r="B20" s="17">
        <v>44937</v>
      </c>
      <c r="C20" s="6"/>
      <c r="D20" s="18">
        <v>6.7557</v>
      </c>
      <c r="E20" s="7"/>
      <c r="F20" s="8">
        <f t="shared" si="0"/>
        <v>5847002.2304000994</v>
      </c>
      <c r="G20" s="7"/>
      <c r="H20" s="18">
        <v>8.7900000000000006E-2</v>
      </c>
      <c r="I20" s="7"/>
      <c r="J20" s="8">
        <f t="shared" si="1"/>
        <v>76076.719814700002</v>
      </c>
      <c r="K20" s="9"/>
      <c r="L20" s="19">
        <v>865491.69299999997</v>
      </c>
      <c r="M20" s="10"/>
      <c r="N20" s="19">
        <v>39945.01963992224</v>
      </c>
      <c r="O20" s="11"/>
      <c r="P20" s="12">
        <f t="shared" si="2"/>
        <v>7.0825822683072204</v>
      </c>
      <c r="Q20" s="11"/>
      <c r="R20" s="14">
        <f t="shared" si="3"/>
        <v>7.1704822683072207</v>
      </c>
      <c r="S20" s="16"/>
      <c r="T20" s="16"/>
      <c r="U20" s="16"/>
      <c r="V20" s="16"/>
      <c r="W20" s="16"/>
      <c r="X20" s="16"/>
      <c r="Y20" s="22"/>
    </row>
    <row r="21" spans="2:25" ht="15" thickBot="1" x14ac:dyDescent="0.35">
      <c r="B21" s="17">
        <v>44938</v>
      </c>
      <c r="C21" s="6"/>
      <c r="D21" s="18">
        <v>5.4771000000000001</v>
      </c>
      <c r="E21" s="7"/>
      <c r="F21" s="8">
        <f t="shared" si="0"/>
        <v>4679371.2351350999</v>
      </c>
      <c r="G21" s="7"/>
      <c r="H21" s="18">
        <v>8.7900000000000006E-2</v>
      </c>
      <c r="I21" s="7"/>
      <c r="J21" s="8">
        <f t="shared" si="1"/>
        <v>75097.539129900004</v>
      </c>
      <c r="K21" s="9"/>
      <c r="L21" s="19">
        <v>854351.98100000003</v>
      </c>
      <c r="M21" s="10"/>
      <c r="N21" s="19">
        <v>39945.01963992224</v>
      </c>
      <c r="O21" s="11"/>
      <c r="P21" s="12">
        <f t="shared" si="2"/>
        <v>5.7457407133657661</v>
      </c>
      <c r="Q21" s="11"/>
      <c r="R21" s="14">
        <f t="shared" si="3"/>
        <v>5.8336407133657664</v>
      </c>
      <c r="S21" s="16"/>
      <c r="T21" s="16"/>
      <c r="U21" s="16"/>
      <c r="V21" s="16"/>
      <c r="W21" s="16"/>
      <c r="X21" s="16"/>
      <c r="Y21" s="22"/>
    </row>
    <row r="22" spans="2:25" ht="15" thickBot="1" x14ac:dyDescent="0.35">
      <c r="B22" s="17">
        <v>44939</v>
      </c>
      <c r="C22" s="6"/>
      <c r="D22" s="18">
        <v>6.6797000000000004</v>
      </c>
      <c r="E22" s="7"/>
      <c r="F22" s="8">
        <f t="shared" si="0"/>
        <v>5645613.4453787003</v>
      </c>
      <c r="G22" s="7"/>
      <c r="H22" s="18">
        <v>8.7900000000000006E-2</v>
      </c>
      <c r="I22" s="7"/>
      <c r="J22" s="8">
        <f t="shared" si="1"/>
        <v>74292.172080899996</v>
      </c>
      <c r="K22" s="9"/>
      <c r="L22" s="19">
        <v>845189.67099999997</v>
      </c>
      <c r="M22" s="10"/>
      <c r="N22" s="19">
        <v>39945.01963992224</v>
      </c>
      <c r="O22" s="11"/>
      <c r="P22" s="12">
        <f t="shared" si="2"/>
        <v>7.0110536417014657</v>
      </c>
      <c r="Q22" s="11"/>
      <c r="R22" s="14">
        <f t="shared" si="3"/>
        <v>7.098953641701466</v>
      </c>
      <c r="S22" s="16"/>
      <c r="T22" s="16"/>
      <c r="U22" s="16"/>
      <c r="V22" s="16"/>
      <c r="W22" s="16"/>
      <c r="X22" s="16"/>
      <c r="Y22" s="22"/>
    </row>
    <row r="23" spans="2:25" ht="15" thickBot="1" x14ac:dyDescent="0.35">
      <c r="B23" s="17">
        <v>44940</v>
      </c>
      <c r="C23" s="6"/>
      <c r="D23" s="18">
        <v>8.2559000000000005</v>
      </c>
      <c r="E23" s="7"/>
      <c r="F23" s="8">
        <f t="shared" si="0"/>
        <v>6458022.1100055007</v>
      </c>
      <c r="G23" s="7"/>
      <c r="H23" s="18">
        <v>8.7900000000000006E-2</v>
      </c>
      <c r="I23" s="7"/>
      <c r="J23" s="8">
        <f t="shared" si="1"/>
        <v>68758.11764550001</v>
      </c>
      <c r="K23" s="9"/>
      <c r="L23" s="19">
        <v>782231.14500000002</v>
      </c>
      <c r="M23" s="10"/>
      <c r="N23" s="19">
        <v>39945.01963992224</v>
      </c>
      <c r="O23" s="11"/>
      <c r="P23" s="12">
        <f t="shared" si="2"/>
        <v>8.7001789328512089</v>
      </c>
      <c r="Q23" s="11"/>
      <c r="R23" s="14">
        <f t="shared" si="3"/>
        <v>8.7880789328512083</v>
      </c>
      <c r="S23" s="16"/>
      <c r="T23" s="16"/>
      <c r="U23" s="16"/>
      <c r="V23" s="16"/>
      <c r="W23" s="16"/>
      <c r="X23" s="16"/>
      <c r="Y23" s="22"/>
    </row>
    <row r="24" spans="2:25" ht="15" thickBot="1" x14ac:dyDescent="0.35">
      <c r="B24" s="17">
        <v>44941</v>
      </c>
      <c r="C24" s="6"/>
      <c r="D24" s="18">
        <v>7.4096000000000002</v>
      </c>
      <c r="E24" s="7"/>
      <c r="F24" s="8">
        <f t="shared" si="0"/>
        <v>5796707.0212479997</v>
      </c>
      <c r="G24" s="7"/>
      <c r="H24" s="18">
        <v>8.7900000000000006E-2</v>
      </c>
      <c r="I24" s="7"/>
      <c r="J24" s="8">
        <f t="shared" si="1"/>
        <v>68766.269052000003</v>
      </c>
      <c r="K24" s="9"/>
      <c r="L24" s="19">
        <v>782323.88</v>
      </c>
      <c r="M24" s="10"/>
      <c r="N24" s="19">
        <v>39945.01963992224</v>
      </c>
      <c r="O24" s="11"/>
      <c r="P24" s="12">
        <f t="shared" si="2"/>
        <v>7.808286753257506</v>
      </c>
      <c r="Q24" s="11"/>
      <c r="R24" s="14">
        <f t="shared" si="3"/>
        <v>7.8961867532575063</v>
      </c>
      <c r="S24" s="16"/>
      <c r="T24" s="16"/>
      <c r="U24" s="16"/>
      <c r="V24" s="16"/>
      <c r="W24" s="16"/>
      <c r="X24" s="16"/>
      <c r="Y24" s="22"/>
    </row>
    <row r="25" spans="2:25" ht="15" thickBot="1" x14ac:dyDescent="0.35">
      <c r="B25" s="17">
        <v>44942</v>
      </c>
      <c r="C25" s="6"/>
      <c r="D25" s="18">
        <v>0.1308</v>
      </c>
      <c r="E25" s="7"/>
      <c r="F25" s="8">
        <f t="shared" si="0"/>
        <v>117116.40142560001</v>
      </c>
      <c r="G25" s="7"/>
      <c r="H25" s="18">
        <v>8.7900000000000006E-2</v>
      </c>
      <c r="I25" s="7"/>
      <c r="J25" s="8">
        <f t="shared" si="1"/>
        <v>78704.370682800014</v>
      </c>
      <c r="K25" s="9"/>
      <c r="L25" s="19">
        <v>895385.33200000005</v>
      </c>
      <c r="M25" s="10"/>
      <c r="N25" s="19">
        <v>39945.01963992224</v>
      </c>
      <c r="O25" s="11"/>
      <c r="P25" s="12">
        <f t="shared" si="2"/>
        <v>0.13690774181834742</v>
      </c>
      <c r="Q25" s="11"/>
      <c r="R25" s="14">
        <f t="shared" si="3"/>
        <v>0.22480774181834742</v>
      </c>
      <c r="S25" s="16"/>
      <c r="T25" s="16"/>
      <c r="U25" s="16"/>
      <c r="V25" s="16"/>
      <c r="W25" s="16"/>
      <c r="X25" s="16"/>
      <c r="Y25" s="22"/>
    </row>
    <row r="26" spans="2:25" ht="15" thickBot="1" x14ac:dyDescent="0.35">
      <c r="B26" s="17">
        <v>44943</v>
      </c>
      <c r="C26" s="6"/>
      <c r="D26" s="18">
        <v>0.16300000000000001</v>
      </c>
      <c r="E26" s="7"/>
      <c r="F26" s="8">
        <f t="shared" si="0"/>
        <v>152736.17492400002</v>
      </c>
      <c r="G26" s="7"/>
      <c r="H26" s="18">
        <v>8.7900000000000006E-2</v>
      </c>
      <c r="I26" s="7"/>
      <c r="J26" s="8">
        <f t="shared" si="1"/>
        <v>82365.090649200007</v>
      </c>
      <c r="K26" s="9"/>
      <c r="L26" s="19">
        <v>937031.74800000002</v>
      </c>
      <c r="M26" s="10"/>
      <c r="N26" s="19">
        <v>39945.01963992224</v>
      </c>
      <c r="O26" s="11"/>
      <c r="P26" s="12">
        <f t="shared" si="2"/>
        <v>0.17025798074530638</v>
      </c>
      <c r="Q26" s="11"/>
      <c r="R26" s="14">
        <f t="shared" si="3"/>
        <v>0.25815798074530638</v>
      </c>
      <c r="S26" s="16"/>
      <c r="T26" s="16"/>
      <c r="U26" s="16"/>
      <c r="V26" s="16"/>
      <c r="W26" s="16"/>
      <c r="X26" s="16"/>
      <c r="Y26" s="22"/>
    </row>
    <row r="27" spans="2:25" ht="15" thickBot="1" x14ac:dyDescent="0.35">
      <c r="B27" s="17">
        <v>44944</v>
      </c>
      <c r="C27" s="6"/>
      <c r="D27" s="18">
        <v>2.0908000000000002</v>
      </c>
      <c r="E27" s="7"/>
      <c r="F27" s="8">
        <f t="shared" si="0"/>
        <v>1966206.7734008003</v>
      </c>
      <c r="G27" s="7"/>
      <c r="H27" s="18">
        <v>8.7900000000000006E-2</v>
      </c>
      <c r="I27" s="7"/>
      <c r="J27" s="8">
        <f t="shared" si="1"/>
        <v>82661.935805400004</v>
      </c>
      <c r="K27" s="9"/>
      <c r="L27" s="19">
        <v>940408.826</v>
      </c>
      <c r="M27" s="10"/>
      <c r="N27" s="19">
        <v>39945.01963992224</v>
      </c>
      <c r="O27" s="11"/>
      <c r="P27" s="12">
        <f t="shared" si="2"/>
        <v>2.1835489216926423</v>
      </c>
      <c r="Q27" s="11"/>
      <c r="R27" s="14">
        <f t="shared" si="3"/>
        <v>2.2714489216926421</v>
      </c>
      <c r="S27" s="16"/>
      <c r="T27" s="16"/>
      <c r="U27" s="16"/>
      <c r="V27" s="16"/>
      <c r="W27" s="16"/>
      <c r="X27" s="16"/>
      <c r="Y27" s="22"/>
    </row>
    <row r="28" spans="2:25" ht="15" thickBot="1" x14ac:dyDescent="0.35">
      <c r="B28" s="17">
        <v>44945</v>
      </c>
      <c r="C28" s="6"/>
      <c r="D28" s="18">
        <v>0.58720000000000006</v>
      </c>
      <c r="E28" s="7"/>
      <c r="F28" s="8">
        <f t="shared" si="0"/>
        <v>548572.37565920013</v>
      </c>
      <c r="G28" s="7"/>
      <c r="H28" s="18">
        <v>8.7900000000000006E-2</v>
      </c>
      <c r="I28" s="7"/>
      <c r="J28" s="8">
        <f t="shared" si="1"/>
        <v>82117.697241900009</v>
      </c>
      <c r="K28" s="9"/>
      <c r="L28" s="19">
        <v>934217.26100000006</v>
      </c>
      <c r="M28" s="10"/>
      <c r="N28" s="19">
        <v>39945.01963992224</v>
      </c>
      <c r="O28" s="11"/>
      <c r="P28" s="12">
        <f t="shared" si="2"/>
        <v>0.61342883105136881</v>
      </c>
      <c r="Q28" s="11"/>
      <c r="R28" s="14">
        <f t="shared" si="3"/>
        <v>0.70132883105136878</v>
      </c>
      <c r="S28" s="16"/>
      <c r="T28" s="16"/>
      <c r="U28" s="16"/>
      <c r="V28" s="16"/>
      <c r="W28" s="16"/>
      <c r="X28" s="16"/>
      <c r="Y28" s="22"/>
    </row>
    <row r="29" spans="2:25" ht="15" thickBot="1" x14ac:dyDescent="0.35">
      <c r="B29" s="17">
        <v>44946</v>
      </c>
      <c r="C29" s="6"/>
      <c r="D29" s="18">
        <v>-0.41570000000000001</v>
      </c>
      <c r="E29" s="7"/>
      <c r="F29" s="8">
        <f t="shared" si="0"/>
        <v>-378714.80352120002</v>
      </c>
      <c r="G29" s="7"/>
      <c r="H29" s="18">
        <v>8.7900000000000006E-2</v>
      </c>
      <c r="I29" s="7"/>
      <c r="J29" s="8">
        <f t="shared" si="1"/>
        <v>80079.459296400004</v>
      </c>
      <c r="K29" s="9"/>
      <c r="L29" s="19">
        <v>911029.11600000004</v>
      </c>
      <c r="M29" s="10"/>
      <c r="N29" s="19">
        <v>39945.01963992224</v>
      </c>
      <c r="O29" s="11"/>
      <c r="P29" s="12">
        <f t="shared" si="2"/>
        <v>-0.43476261948037176</v>
      </c>
      <c r="Q29" s="11"/>
      <c r="R29" s="14">
        <f t="shared" si="3"/>
        <v>-0.34686261948037178</v>
      </c>
      <c r="S29" s="16"/>
      <c r="T29" s="16"/>
      <c r="U29" s="16"/>
      <c r="V29" s="16"/>
      <c r="W29" s="16"/>
      <c r="X29" s="16"/>
      <c r="Y29" s="22"/>
    </row>
    <row r="30" spans="2:25" ht="15" thickBot="1" x14ac:dyDescent="0.35">
      <c r="B30" s="17">
        <v>44947</v>
      </c>
      <c r="C30" s="6"/>
      <c r="D30" s="18">
        <v>0.32969999999999999</v>
      </c>
      <c r="E30" s="7"/>
      <c r="F30" s="8">
        <f t="shared" si="0"/>
        <v>277214.02174200001</v>
      </c>
      <c r="G30" s="7"/>
      <c r="H30" s="18">
        <v>8.7900000000000006E-2</v>
      </c>
      <c r="I30" s="7"/>
      <c r="J30" s="8">
        <f t="shared" si="1"/>
        <v>73906.922994000008</v>
      </c>
      <c r="K30" s="9"/>
      <c r="L30" s="19">
        <v>840806.86</v>
      </c>
      <c r="M30" s="10"/>
      <c r="N30" s="19">
        <v>39945.01963992224</v>
      </c>
      <c r="O30" s="11"/>
      <c r="P30" s="12">
        <f t="shared" si="2"/>
        <v>0.34614462541673979</v>
      </c>
      <c r="Q30" s="11"/>
      <c r="R30" s="14">
        <f t="shared" si="3"/>
        <v>0.43404462541673983</v>
      </c>
      <c r="S30" s="16"/>
      <c r="T30" s="16"/>
      <c r="U30" s="16"/>
      <c r="V30" s="16"/>
      <c r="W30" s="16"/>
      <c r="X30" s="16"/>
      <c r="Y30" s="22"/>
    </row>
    <row r="31" spans="2:25" ht="15" thickBot="1" x14ac:dyDescent="0.35">
      <c r="B31" s="17">
        <v>44948</v>
      </c>
      <c r="C31" s="6"/>
      <c r="D31" s="18">
        <v>-0.30180000000000001</v>
      </c>
      <c r="E31" s="7"/>
      <c r="F31" s="8">
        <f t="shared" si="0"/>
        <v>-253445.25693</v>
      </c>
      <c r="G31" s="7"/>
      <c r="H31" s="18">
        <v>8.7900000000000006E-2</v>
      </c>
      <c r="I31" s="7"/>
      <c r="J31" s="8">
        <f t="shared" si="1"/>
        <v>73816.560915000009</v>
      </c>
      <c r="K31" s="9"/>
      <c r="L31" s="19">
        <v>839778.85</v>
      </c>
      <c r="M31" s="10"/>
      <c r="N31" s="19">
        <v>39945.01963992224</v>
      </c>
      <c r="O31" s="11"/>
      <c r="P31" s="12">
        <f t="shared" si="2"/>
        <v>-0.31687238937605489</v>
      </c>
      <c r="Q31" s="11"/>
      <c r="R31" s="14">
        <f t="shared" si="3"/>
        <v>-0.22897238937605488</v>
      </c>
      <c r="S31" s="16"/>
      <c r="T31" s="16"/>
      <c r="U31" s="16"/>
      <c r="V31" s="16"/>
      <c r="W31" s="16"/>
      <c r="X31" s="16"/>
      <c r="Y31" s="22"/>
    </row>
    <row r="32" spans="2:25" ht="15" thickBot="1" x14ac:dyDescent="0.35">
      <c r="B32" s="17">
        <v>44949</v>
      </c>
      <c r="C32" s="6"/>
      <c r="D32" s="18">
        <v>-0.91290000000000004</v>
      </c>
      <c r="E32" s="7"/>
      <c r="F32" s="8">
        <f t="shared" si="0"/>
        <v>-841894.0993890001</v>
      </c>
      <c r="G32" s="7"/>
      <c r="H32" s="18">
        <v>8.7900000000000006E-2</v>
      </c>
      <c r="I32" s="7"/>
      <c r="J32" s="8">
        <f t="shared" si="1"/>
        <v>81063.086139000006</v>
      </c>
      <c r="K32" s="9"/>
      <c r="L32" s="19">
        <v>922219.41</v>
      </c>
      <c r="M32" s="10"/>
      <c r="N32" s="19">
        <v>39945.01963992224</v>
      </c>
      <c r="O32" s="11"/>
      <c r="P32" s="12">
        <f t="shared" si="2"/>
        <v>-0.95423159573452254</v>
      </c>
      <c r="Q32" s="11"/>
      <c r="R32" s="14">
        <f t="shared" si="3"/>
        <v>-0.86633159573452256</v>
      </c>
      <c r="S32" s="16"/>
      <c r="T32" s="16"/>
      <c r="U32" s="16"/>
      <c r="V32" s="16"/>
      <c r="W32" s="16"/>
      <c r="X32" s="16"/>
      <c r="Y32" s="22"/>
    </row>
    <row r="33" spans="2:25" ht="15" thickBot="1" x14ac:dyDescent="0.35">
      <c r="B33" s="17">
        <v>44950</v>
      </c>
      <c r="C33" s="6"/>
      <c r="D33" s="18">
        <v>-0.76400000000000001</v>
      </c>
      <c r="E33" s="7"/>
      <c r="F33" s="8">
        <f t="shared" si="0"/>
        <v>-701086.59098400001</v>
      </c>
      <c r="G33" s="7"/>
      <c r="H33" s="18">
        <v>8.7900000000000006E-2</v>
      </c>
      <c r="I33" s="7"/>
      <c r="J33" s="8">
        <f t="shared" si="1"/>
        <v>80661.664067400008</v>
      </c>
      <c r="K33" s="9"/>
      <c r="L33" s="19">
        <v>917652.60600000003</v>
      </c>
      <c r="M33" s="10"/>
      <c r="N33" s="19">
        <v>39945.01963992224</v>
      </c>
      <c r="O33" s="11"/>
      <c r="P33" s="12">
        <f t="shared" si="2"/>
        <v>-0.79877011647063578</v>
      </c>
      <c r="Q33" s="11"/>
      <c r="R33" s="14">
        <f t="shared" si="3"/>
        <v>-0.7108701164706358</v>
      </c>
      <c r="S33" s="16"/>
      <c r="T33" s="16"/>
      <c r="U33" s="16"/>
      <c r="V33" s="16"/>
      <c r="W33" s="16"/>
      <c r="X33" s="16"/>
      <c r="Y33" s="22"/>
    </row>
    <row r="34" spans="2:25" ht="15" thickBot="1" x14ac:dyDescent="0.35">
      <c r="B34" s="17">
        <v>44951</v>
      </c>
      <c r="C34" s="6"/>
      <c r="D34" s="18">
        <v>8.3900000000000002E-2</v>
      </c>
      <c r="E34" s="7"/>
      <c r="F34" s="8">
        <f t="shared" si="0"/>
        <v>77312.701157300005</v>
      </c>
      <c r="G34" s="7"/>
      <c r="H34" s="18">
        <v>8.7900000000000006E-2</v>
      </c>
      <c r="I34" s="7"/>
      <c r="J34" s="8">
        <f t="shared" si="1"/>
        <v>80998.646385300002</v>
      </c>
      <c r="K34" s="9"/>
      <c r="L34" s="19">
        <v>921486.30700000003</v>
      </c>
      <c r="M34" s="10"/>
      <c r="N34" s="19">
        <v>39945.01963992224</v>
      </c>
      <c r="O34" s="11"/>
      <c r="P34" s="12">
        <f t="shared" si="2"/>
        <v>8.7701735886728305E-2</v>
      </c>
      <c r="Q34" s="11"/>
      <c r="R34" s="14">
        <f t="shared" si="3"/>
        <v>0.17560173588672831</v>
      </c>
      <c r="S34" s="16"/>
      <c r="T34" s="16"/>
      <c r="U34" s="16"/>
      <c r="V34" s="16"/>
      <c r="W34" s="16"/>
      <c r="X34" s="16"/>
      <c r="Y34" s="22"/>
    </row>
    <row r="35" spans="2:25" ht="15" thickBot="1" x14ac:dyDescent="0.35">
      <c r="B35" s="17">
        <v>44952</v>
      </c>
      <c r="C35" s="6"/>
      <c r="D35" s="18">
        <v>0.64170000000000005</v>
      </c>
      <c r="E35" s="7"/>
      <c r="F35" s="8">
        <f t="shared" si="0"/>
        <v>580691.15216549998</v>
      </c>
      <c r="G35" s="7"/>
      <c r="H35" s="18">
        <v>8.7900000000000006E-2</v>
      </c>
      <c r="I35" s="7"/>
      <c r="J35" s="8">
        <f t="shared" si="1"/>
        <v>79543.014298499998</v>
      </c>
      <c r="K35" s="9"/>
      <c r="L35" s="19">
        <v>904926.21499999997</v>
      </c>
      <c r="M35" s="10"/>
      <c r="N35" s="19">
        <v>39945.01963992224</v>
      </c>
      <c r="O35" s="11"/>
      <c r="P35" s="12">
        <f t="shared" si="2"/>
        <v>0.67133384549911235</v>
      </c>
      <c r="Q35" s="11"/>
      <c r="R35" s="14">
        <f t="shared" si="3"/>
        <v>0.75923384549911233</v>
      </c>
      <c r="S35" s="16"/>
      <c r="T35" s="16"/>
      <c r="U35" s="16"/>
      <c r="V35" s="16"/>
      <c r="W35" s="16"/>
      <c r="X35" s="16"/>
      <c r="Y35" s="22"/>
    </row>
    <row r="36" spans="2:25" ht="15" thickBot="1" x14ac:dyDescent="0.35">
      <c r="B36" s="17">
        <v>44953</v>
      </c>
      <c r="C36" s="6"/>
      <c r="D36" s="18">
        <v>-0.16619999999999999</v>
      </c>
      <c r="E36" s="7"/>
      <c r="F36" s="8">
        <f t="shared" si="0"/>
        <v>-146911.03475279998</v>
      </c>
      <c r="G36" s="7"/>
      <c r="H36" s="18">
        <v>8.7900000000000006E-2</v>
      </c>
      <c r="I36" s="7"/>
      <c r="J36" s="8">
        <f t="shared" si="1"/>
        <v>77698.435347599996</v>
      </c>
      <c r="K36" s="9"/>
      <c r="L36" s="19">
        <v>883941.24399999995</v>
      </c>
      <c r="M36" s="10"/>
      <c r="N36" s="19">
        <v>39945.01963992224</v>
      </c>
      <c r="O36" s="11"/>
      <c r="P36" s="12">
        <f t="shared" si="2"/>
        <v>-0.17406598573848914</v>
      </c>
      <c r="Q36" s="11"/>
      <c r="R36" s="14">
        <f t="shared" si="3"/>
        <v>-8.6165985738489131E-2</v>
      </c>
      <c r="S36" s="16"/>
      <c r="T36" s="16"/>
      <c r="U36" s="16"/>
      <c r="V36" s="16"/>
      <c r="W36" s="16"/>
      <c r="X36" s="16"/>
      <c r="Y36" s="22"/>
    </row>
    <row r="37" spans="2:25" ht="15" thickBot="1" x14ac:dyDescent="0.35">
      <c r="B37" s="17">
        <v>44954</v>
      </c>
      <c r="C37" s="6"/>
      <c r="D37" s="18">
        <v>-0.2319</v>
      </c>
      <c r="E37" s="7"/>
      <c r="F37" s="8">
        <f t="shared" si="0"/>
        <v>-186120.0514536</v>
      </c>
      <c r="G37" s="7"/>
      <c r="H37" s="18">
        <v>8.7900000000000006E-2</v>
      </c>
      <c r="I37" s="7"/>
      <c r="J37" s="8">
        <f t="shared" si="1"/>
        <v>70547.4451176</v>
      </c>
      <c r="K37" s="9"/>
      <c r="L37" s="19">
        <v>802587.54399999999</v>
      </c>
      <c r="M37" s="10"/>
      <c r="N37" s="19">
        <v>39945.01963992224</v>
      </c>
      <c r="O37" s="11"/>
      <c r="P37" s="12">
        <f t="shared" si="2"/>
        <v>-0.24404625431786747</v>
      </c>
      <c r="Q37" s="11"/>
      <c r="R37" s="14">
        <f t="shared" si="3"/>
        <v>-0.15614625431786747</v>
      </c>
      <c r="S37" s="16"/>
      <c r="T37" s="16"/>
      <c r="U37" s="16"/>
      <c r="V37" s="16"/>
      <c r="W37" s="16"/>
      <c r="X37" s="16"/>
      <c r="Y37" s="22"/>
    </row>
    <row r="38" spans="2:25" ht="15" thickBot="1" x14ac:dyDescent="0.35">
      <c r="B38" s="17">
        <v>44955</v>
      </c>
      <c r="C38" s="6"/>
      <c r="D38" s="18">
        <v>2.7231999999999998</v>
      </c>
      <c r="E38" s="7"/>
      <c r="F38" s="8">
        <f t="shared" si="0"/>
        <v>2145774.9104704</v>
      </c>
      <c r="G38" s="7"/>
      <c r="H38" s="18">
        <v>8.7900000000000006E-2</v>
      </c>
      <c r="I38" s="7"/>
      <c r="J38" s="8">
        <f t="shared" si="1"/>
        <v>69261.756253800006</v>
      </c>
      <c r="K38" s="9"/>
      <c r="L38" s="19">
        <v>787960.82200000004</v>
      </c>
      <c r="M38" s="10"/>
      <c r="N38" s="19">
        <v>39945.01963992224</v>
      </c>
      <c r="O38" s="11"/>
      <c r="P38" s="12">
        <f t="shared" si="2"/>
        <v>2.8686224324409024</v>
      </c>
      <c r="Q38" s="11"/>
      <c r="R38" s="14">
        <f t="shared" si="3"/>
        <v>2.9565224324409023</v>
      </c>
      <c r="S38" s="16"/>
      <c r="T38" s="16"/>
      <c r="U38" s="16"/>
      <c r="V38" s="16"/>
      <c r="W38" s="16"/>
      <c r="X38" s="16"/>
      <c r="Y38" s="22"/>
    </row>
    <row r="39" spans="2:25" ht="15" thickBot="1" x14ac:dyDescent="0.35">
      <c r="B39" s="17">
        <v>44956</v>
      </c>
      <c r="C39" s="6"/>
      <c r="D39" s="18">
        <v>3.637</v>
      </c>
      <c r="E39" s="7"/>
      <c r="F39" s="8">
        <f t="shared" si="0"/>
        <v>3134044.8600690002</v>
      </c>
      <c r="G39" s="7"/>
      <c r="H39" s="18">
        <v>8.7900000000000006E-2</v>
      </c>
      <c r="I39" s="7"/>
      <c r="J39" s="8">
        <f t="shared" si="1"/>
        <v>75744.444102300011</v>
      </c>
      <c r="K39" s="9"/>
      <c r="L39" s="19">
        <v>861711.53700000001</v>
      </c>
      <c r="M39" s="10"/>
      <c r="N39" s="19">
        <v>39945.01963992224</v>
      </c>
      <c r="O39" s="11"/>
      <c r="P39" s="12">
        <f t="shared" si="2"/>
        <v>3.8137899194738534</v>
      </c>
      <c r="Q39" s="11"/>
      <c r="R39" s="14">
        <f t="shared" si="3"/>
        <v>3.9016899194738532</v>
      </c>
      <c r="S39" s="16"/>
      <c r="T39" s="16"/>
      <c r="U39" s="16"/>
      <c r="V39" s="16"/>
      <c r="W39" s="16"/>
      <c r="X39" s="16"/>
      <c r="Y39" s="22"/>
    </row>
    <row r="40" spans="2:25" ht="15" thickBot="1" x14ac:dyDescent="0.35">
      <c r="B40" s="17">
        <v>44957</v>
      </c>
      <c r="C40" s="6"/>
      <c r="D40" s="18">
        <v>3.4981</v>
      </c>
      <c r="E40" s="7"/>
      <c r="F40" s="8">
        <f t="shared" si="0"/>
        <v>3048603.3080258002</v>
      </c>
      <c r="G40" s="7"/>
      <c r="H40" s="18">
        <v>8.7900000000000006E-2</v>
      </c>
      <c r="I40" s="7"/>
      <c r="J40" s="8">
        <f t="shared" si="1"/>
        <v>76605.080122200001</v>
      </c>
      <c r="K40" s="9"/>
      <c r="L40" s="19">
        <v>871502.61800000002</v>
      </c>
      <c r="M40" s="10"/>
      <c r="N40" s="19">
        <v>39945.01963992224</v>
      </c>
      <c r="O40" s="11"/>
      <c r="P40" s="12">
        <f t="shared" si="2"/>
        <v>3.6661360728805534</v>
      </c>
      <c r="Q40" s="11"/>
      <c r="R40" s="14">
        <f t="shared" si="3"/>
        <v>3.7540360728805533</v>
      </c>
      <c r="S40" s="16"/>
      <c r="T40" s="16"/>
      <c r="U40" s="16"/>
      <c r="V40" s="16"/>
      <c r="W40" s="16"/>
      <c r="X40" s="16"/>
      <c r="Y40" s="22"/>
    </row>
    <row r="41" spans="2:25" ht="15" thickBot="1" x14ac:dyDescent="0.35">
      <c r="B41" s="17">
        <v>44958</v>
      </c>
      <c r="C41" s="6"/>
      <c r="D41" s="18">
        <v>4.0720000000000001</v>
      </c>
      <c r="E41" s="7"/>
      <c r="F41" s="8">
        <f t="shared" si="0"/>
        <v>3509011.9092160002</v>
      </c>
      <c r="G41" s="7"/>
      <c r="H41" s="18">
        <v>8.7900000000000006E-2</v>
      </c>
      <c r="I41" s="7"/>
      <c r="J41" s="8">
        <f t="shared" si="1"/>
        <v>75747.089101200007</v>
      </c>
      <c r="K41" s="9"/>
      <c r="L41" s="19">
        <v>861741.62800000003</v>
      </c>
      <c r="M41" s="10"/>
      <c r="N41" s="19">
        <v>39945.01963992224</v>
      </c>
      <c r="O41" s="11"/>
      <c r="P41" s="12">
        <f t="shared" si="2"/>
        <v>4.2699274656515662</v>
      </c>
      <c r="Q41" s="11"/>
      <c r="R41" s="14">
        <f t="shared" si="3"/>
        <v>4.3578274656515665</v>
      </c>
      <c r="S41" s="16"/>
      <c r="T41" s="16"/>
      <c r="U41" s="16"/>
      <c r="V41" s="16"/>
      <c r="W41" s="16"/>
      <c r="X41" s="16"/>
      <c r="Y41" s="22"/>
    </row>
    <row r="42" spans="2:25" ht="15" thickBot="1" x14ac:dyDescent="0.35">
      <c r="B42" s="17">
        <v>44959</v>
      </c>
      <c r="C42" s="6"/>
      <c r="D42" s="18">
        <v>3.4268000000000001</v>
      </c>
      <c r="E42" s="7"/>
      <c r="F42" s="8">
        <f t="shared" si="0"/>
        <v>2913085.4923664001</v>
      </c>
      <c r="G42" s="7"/>
      <c r="H42" s="18">
        <v>8.7900000000000006E-2</v>
      </c>
      <c r="I42" s="7"/>
      <c r="J42" s="8">
        <f t="shared" si="1"/>
        <v>74722.836109200012</v>
      </c>
      <c r="K42" s="9"/>
      <c r="L42" s="19">
        <v>850089.14800000004</v>
      </c>
      <c r="M42" s="10"/>
      <c r="N42" s="19">
        <v>39945.01963992224</v>
      </c>
      <c r="O42" s="11"/>
      <c r="P42" s="12">
        <f t="shared" si="2"/>
        <v>3.5957620260276029</v>
      </c>
      <c r="Q42" s="11"/>
      <c r="R42" s="14">
        <f t="shared" si="3"/>
        <v>3.6836620260276027</v>
      </c>
      <c r="S42" s="16"/>
      <c r="T42" s="16"/>
      <c r="U42" s="16"/>
      <c r="V42" s="16"/>
      <c r="W42" s="16"/>
      <c r="X42" s="16"/>
      <c r="Y42" s="22"/>
    </row>
    <row r="43" spans="2:25" ht="15" thickBot="1" x14ac:dyDescent="0.35">
      <c r="B43" s="17">
        <v>44960</v>
      </c>
      <c r="C43" s="6"/>
      <c r="D43" s="18">
        <v>3.11</v>
      </c>
      <c r="E43" s="7"/>
      <c r="F43" s="8">
        <f t="shared" si="0"/>
        <v>2517523.8582199998</v>
      </c>
      <c r="G43" s="7"/>
      <c r="H43" s="18">
        <v>8.7900000000000006E-2</v>
      </c>
      <c r="I43" s="7"/>
      <c r="J43" s="8">
        <f t="shared" si="1"/>
        <v>71154.452455800012</v>
      </c>
      <c r="K43" s="9"/>
      <c r="L43" s="19">
        <v>809493.20200000005</v>
      </c>
      <c r="M43" s="10"/>
      <c r="N43" s="19">
        <v>39945.01963992224</v>
      </c>
      <c r="O43" s="11"/>
      <c r="P43" s="12">
        <f t="shared" si="2"/>
        <v>3.2714311019475968</v>
      </c>
      <c r="Q43" s="11"/>
      <c r="R43" s="14">
        <f t="shared" si="3"/>
        <v>3.3593311019475967</v>
      </c>
      <c r="S43" s="16"/>
      <c r="T43" s="16"/>
      <c r="U43" s="16"/>
      <c r="V43" s="16"/>
      <c r="W43" s="16"/>
      <c r="X43" s="16"/>
      <c r="Y43" s="22"/>
    </row>
    <row r="44" spans="2:25" ht="15" thickBot="1" x14ac:dyDescent="0.35">
      <c r="B44" s="17">
        <v>44961</v>
      </c>
      <c r="C44" s="6"/>
      <c r="D44" s="18">
        <v>1.08</v>
      </c>
      <c r="E44" s="7"/>
      <c r="F44" s="8">
        <f t="shared" si="0"/>
        <v>809696.72628000006</v>
      </c>
      <c r="G44" s="7"/>
      <c r="H44" s="18">
        <v>8.7900000000000006E-2</v>
      </c>
      <c r="I44" s="7"/>
      <c r="J44" s="8">
        <f t="shared" si="1"/>
        <v>65900.316888900008</v>
      </c>
      <c r="K44" s="9"/>
      <c r="L44" s="19">
        <v>749719.19099999999</v>
      </c>
      <c r="M44" s="10"/>
      <c r="N44" s="19">
        <v>39945.01963992224</v>
      </c>
      <c r="O44" s="11"/>
      <c r="P44" s="12">
        <f t="shared" si="2"/>
        <v>1.1407807707745261</v>
      </c>
      <c r="Q44" s="11"/>
      <c r="R44" s="14">
        <f t="shared" si="3"/>
        <v>1.2286807707745262</v>
      </c>
      <c r="S44" s="16"/>
      <c r="T44" s="16"/>
      <c r="U44" s="16"/>
      <c r="V44" s="16"/>
      <c r="W44" s="16"/>
      <c r="X44" s="16"/>
      <c r="Y44" s="22"/>
    </row>
    <row r="45" spans="2:25" ht="15" thickBot="1" x14ac:dyDescent="0.35">
      <c r="B45" s="17">
        <v>44962</v>
      </c>
      <c r="C45" s="6"/>
      <c r="D45" s="18">
        <v>1.3934</v>
      </c>
      <c r="E45" s="7"/>
      <c r="F45" s="8">
        <f t="shared" si="0"/>
        <v>1044010.4804046</v>
      </c>
      <c r="G45" s="7"/>
      <c r="H45" s="18">
        <v>8.7900000000000006E-2</v>
      </c>
      <c r="I45" s="7"/>
      <c r="J45" s="8">
        <f t="shared" si="1"/>
        <v>65859.423875100008</v>
      </c>
      <c r="K45" s="9"/>
      <c r="L45" s="19">
        <v>749253.96900000004</v>
      </c>
      <c r="M45" s="10"/>
      <c r="N45" s="19">
        <v>39945.01963992224</v>
      </c>
      <c r="O45" s="11"/>
      <c r="P45" s="12">
        <f t="shared" si="2"/>
        <v>1.4718698831397548</v>
      </c>
      <c r="Q45" s="11"/>
      <c r="R45" s="14">
        <f t="shared" si="3"/>
        <v>1.5597698831397548</v>
      </c>
      <c r="S45" s="16"/>
      <c r="T45" s="16"/>
      <c r="U45" s="16"/>
      <c r="V45" s="16"/>
      <c r="W45" s="16"/>
      <c r="X45" s="16"/>
      <c r="Y45" s="22"/>
    </row>
    <row r="46" spans="2:25" ht="15" thickBot="1" x14ac:dyDescent="0.35">
      <c r="B46" s="17">
        <v>44963</v>
      </c>
      <c r="C46" s="6"/>
      <c r="D46" s="18">
        <v>3.5099999999999999E-2</v>
      </c>
      <c r="E46" s="7"/>
      <c r="F46" s="8">
        <f t="shared" si="0"/>
        <v>29929.751607599999</v>
      </c>
      <c r="G46" s="7"/>
      <c r="H46" s="18">
        <v>8.7900000000000006E-2</v>
      </c>
      <c r="I46" s="7"/>
      <c r="J46" s="8">
        <f t="shared" si="1"/>
        <v>74952.283940400011</v>
      </c>
      <c r="K46" s="9"/>
      <c r="L46" s="19">
        <v>852699.47600000002</v>
      </c>
      <c r="M46" s="10"/>
      <c r="N46" s="19">
        <v>39945.01963992224</v>
      </c>
      <c r="O46" s="11"/>
      <c r="P46" s="12">
        <f t="shared" si="2"/>
        <v>3.6825084591526502E-2</v>
      </c>
      <c r="Q46" s="11"/>
      <c r="R46" s="14">
        <f t="shared" si="3"/>
        <v>0.12472508459152651</v>
      </c>
      <c r="S46" s="16"/>
      <c r="T46" s="16"/>
      <c r="U46" s="16"/>
      <c r="V46" s="16"/>
      <c r="W46" s="16"/>
      <c r="X46" s="16"/>
      <c r="Y46" s="22"/>
    </row>
    <row r="47" spans="2:25" ht="15" thickBot="1" x14ac:dyDescent="0.35">
      <c r="B47" s="17">
        <v>44964</v>
      </c>
      <c r="C47" s="6"/>
      <c r="D47" s="18">
        <v>-0.29509999999999997</v>
      </c>
      <c r="E47" s="7"/>
      <c r="F47" s="8">
        <f t="shared" si="0"/>
        <v>-256693.06934829999</v>
      </c>
      <c r="G47" s="7"/>
      <c r="H47" s="18">
        <v>8.7900000000000006E-2</v>
      </c>
      <c r="I47" s="7"/>
      <c r="J47" s="8">
        <f t="shared" si="1"/>
        <v>76459.914590700006</v>
      </c>
      <c r="K47" s="9"/>
      <c r="L47" s="19">
        <v>869851.13300000003</v>
      </c>
      <c r="M47" s="10"/>
      <c r="N47" s="19">
        <v>39945.01963992224</v>
      </c>
      <c r="O47" s="11"/>
      <c r="P47" s="12">
        <f t="shared" si="2"/>
        <v>-0.30930374558757656</v>
      </c>
      <c r="Q47" s="11"/>
      <c r="R47" s="14">
        <f t="shared" si="3"/>
        <v>-0.22140374558757656</v>
      </c>
      <c r="S47" s="16"/>
      <c r="T47" s="16"/>
      <c r="U47" s="16"/>
      <c r="V47" s="16"/>
      <c r="W47" s="16"/>
      <c r="X47" s="16"/>
      <c r="Y47" s="22"/>
    </row>
    <row r="48" spans="2:25" ht="15" thickBot="1" x14ac:dyDescent="0.35">
      <c r="B48" s="17">
        <v>44965</v>
      </c>
      <c r="C48" s="6"/>
      <c r="D48" s="18">
        <v>0.92290000000000005</v>
      </c>
      <c r="E48" s="7"/>
      <c r="F48" s="8">
        <f t="shared" si="0"/>
        <v>814840.98174379999</v>
      </c>
      <c r="G48" s="7"/>
      <c r="H48" s="18">
        <v>8.7900000000000006E-2</v>
      </c>
      <c r="I48" s="7"/>
      <c r="J48" s="8">
        <f t="shared" si="1"/>
        <v>77608.107373799998</v>
      </c>
      <c r="K48" s="9"/>
      <c r="L48" s="19">
        <v>882913.62199999997</v>
      </c>
      <c r="M48" s="10"/>
      <c r="N48" s="19">
        <v>39945.01963992224</v>
      </c>
      <c r="O48" s="11"/>
      <c r="P48" s="12">
        <f t="shared" si="2"/>
        <v>0.96663265922653785</v>
      </c>
      <c r="Q48" s="11"/>
      <c r="R48" s="14">
        <f t="shared" si="3"/>
        <v>1.0545326592265378</v>
      </c>
      <c r="S48" s="16"/>
      <c r="T48" s="16"/>
      <c r="U48" s="16"/>
      <c r="V48" s="16"/>
      <c r="W48" s="16"/>
      <c r="X48" s="16"/>
      <c r="Y48" s="22"/>
    </row>
    <row r="49" spans="2:25" ht="15" thickBot="1" x14ac:dyDescent="0.35">
      <c r="B49" s="17">
        <v>44966</v>
      </c>
      <c r="C49" s="6"/>
      <c r="D49" s="18">
        <v>1.0981000000000001</v>
      </c>
      <c r="E49" s="7"/>
      <c r="F49" s="8">
        <f t="shared" si="0"/>
        <v>951183.78225480008</v>
      </c>
      <c r="G49" s="7"/>
      <c r="H49" s="18">
        <v>8.7900000000000006E-2</v>
      </c>
      <c r="I49" s="7"/>
      <c r="J49" s="8">
        <f t="shared" si="1"/>
        <v>76139.745433200005</v>
      </c>
      <c r="K49" s="9"/>
      <c r="L49" s="19">
        <v>866208.70799999998</v>
      </c>
      <c r="M49" s="10"/>
      <c r="N49" s="19">
        <v>39945.01963992224</v>
      </c>
      <c r="O49" s="11"/>
      <c r="P49" s="12">
        <f t="shared" si="2"/>
        <v>1.1511867163649134</v>
      </c>
      <c r="Q49" s="11"/>
      <c r="R49" s="14">
        <f t="shared" si="3"/>
        <v>1.2390867163649135</v>
      </c>
      <c r="S49" s="16"/>
      <c r="T49" s="16"/>
      <c r="U49" s="16"/>
      <c r="V49" s="16"/>
      <c r="W49" s="16"/>
      <c r="X49" s="16"/>
      <c r="Y49" s="22"/>
    </row>
    <row r="50" spans="2:25" ht="15" thickBot="1" x14ac:dyDescent="0.35">
      <c r="B50" s="17">
        <v>44967</v>
      </c>
      <c r="C50" s="6"/>
      <c r="D50" s="18">
        <v>1.6482000000000001</v>
      </c>
      <c r="E50" s="7"/>
      <c r="F50" s="8">
        <f t="shared" si="0"/>
        <v>1426840.4900256</v>
      </c>
      <c r="G50" s="7"/>
      <c r="H50" s="18">
        <v>8.7900000000000006E-2</v>
      </c>
      <c r="I50" s="7"/>
      <c r="J50" s="8">
        <f t="shared" si="1"/>
        <v>76094.696683200003</v>
      </c>
      <c r="K50" s="9"/>
      <c r="L50" s="19">
        <v>865696.20799999998</v>
      </c>
      <c r="M50" s="10"/>
      <c r="N50" s="19">
        <v>39945.01963992224</v>
      </c>
      <c r="O50" s="11"/>
      <c r="P50" s="12">
        <f t="shared" si="2"/>
        <v>1.7279302895818669</v>
      </c>
      <c r="Q50" s="11"/>
      <c r="R50" s="14">
        <f t="shared" si="3"/>
        <v>1.815830289581867</v>
      </c>
      <c r="S50" s="16"/>
      <c r="T50" s="16"/>
      <c r="U50" s="16"/>
      <c r="V50" s="16"/>
      <c r="W50" s="16"/>
      <c r="X50" s="16"/>
      <c r="Y50" s="22"/>
    </row>
    <row r="51" spans="2:25" ht="15" thickBot="1" x14ac:dyDescent="0.35">
      <c r="B51" s="17">
        <v>44968</v>
      </c>
      <c r="C51" s="6"/>
      <c r="D51" s="18">
        <v>1.2910999999999999</v>
      </c>
      <c r="E51" s="7"/>
      <c r="F51" s="8">
        <f t="shared" si="0"/>
        <v>976105.8373898</v>
      </c>
      <c r="G51" s="7"/>
      <c r="H51" s="18">
        <v>8.7900000000000006E-2</v>
      </c>
      <c r="I51" s="7"/>
      <c r="J51" s="8">
        <f t="shared" si="1"/>
        <v>66454.730932200007</v>
      </c>
      <c r="K51" s="9"/>
      <c r="L51" s="19">
        <v>756026.51800000004</v>
      </c>
      <c r="M51" s="10"/>
      <c r="N51" s="19">
        <v>39945.01963992224</v>
      </c>
      <c r="O51" s="11"/>
      <c r="P51" s="12">
        <f t="shared" si="2"/>
        <v>1.3631211525855822</v>
      </c>
      <c r="Q51" s="11"/>
      <c r="R51" s="14">
        <f t="shared" si="3"/>
        <v>1.4510211525855823</v>
      </c>
      <c r="S51" s="16"/>
      <c r="T51" s="16"/>
      <c r="U51" s="16"/>
      <c r="V51" s="16"/>
      <c r="W51" s="16"/>
      <c r="X51" s="16"/>
      <c r="Y51" s="22"/>
    </row>
    <row r="52" spans="2:25" ht="15" thickBot="1" x14ac:dyDescent="0.35">
      <c r="B52" s="17">
        <v>44969</v>
      </c>
      <c r="C52" s="6"/>
      <c r="D52" s="18">
        <v>0.23949999999999999</v>
      </c>
      <c r="E52" s="7"/>
      <c r="F52" s="8">
        <f t="shared" si="0"/>
        <v>177406.38935499999</v>
      </c>
      <c r="G52" s="7"/>
      <c r="H52" s="18">
        <v>8.7900000000000006E-2</v>
      </c>
      <c r="I52" s="7"/>
      <c r="J52" s="8">
        <f t="shared" si="1"/>
        <v>65110.737471</v>
      </c>
      <c r="K52" s="9"/>
      <c r="L52" s="19">
        <v>740736.49</v>
      </c>
      <c r="M52" s="10"/>
      <c r="N52" s="19">
        <v>39945.01963992224</v>
      </c>
      <c r="O52" s="11"/>
      <c r="P52" s="12">
        <f t="shared" si="2"/>
        <v>0.25315146781658998</v>
      </c>
      <c r="Q52" s="11"/>
      <c r="R52" s="14">
        <f t="shared" si="3"/>
        <v>0.34105146781659001</v>
      </c>
      <c r="S52" s="16"/>
      <c r="T52" s="16"/>
      <c r="U52" s="16"/>
      <c r="V52" s="16"/>
      <c r="W52" s="16"/>
      <c r="X52" s="16"/>
      <c r="Y52" s="22"/>
    </row>
    <row r="53" spans="2:25" ht="15" thickBot="1" x14ac:dyDescent="0.35">
      <c r="B53" s="17">
        <v>44970</v>
      </c>
      <c r="C53" s="6"/>
      <c r="D53" s="18">
        <v>0.28839999999999999</v>
      </c>
      <c r="E53" s="7"/>
      <c r="F53" s="8">
        <f t="shared" si="0"/>
        <v>235351.46087879999</v>
      </c>
      <c r="G53" s="7"/>
      <c r="H53" s="18">
        <v>8.7900000000000006E-2</v>
      </c>
      <c r="I53" s="7"/>
      <c r="J53" s="8">
        <f t="shared" si="1"/>
        <v>71731.599900300003</v>
      </c>
      <c r="K53" s="9"/>
      <c r="L53" s="19">
        <v>816059.15700000001</v>
      </c>
      <c r="M53" s="10"/>
      <c r="N53" s="19">
        <v>39945.01963992224</v>
      </c>
      <c r="O53" s="11"/>
      <c r="P53" s="12">
        <f t="shared" si="2"/>
        <v>0.30324336273442831</v>
      </c>
      <c r="Q53" s="11"/>
      <c r="R53" s="14">
        <f t="shared" si="3"/>
        <v>0.39114336273442829</v>
      </c>
      <c r="S53" s="16"/>
      <c r="T53" s="16"/>
      <c r="U53" s="16"/>
      <c r="V53" s="16"/>
      <c r="W53" s="16"/>
      <c r="X53" s="16"/>
      <c r="Y53" s="22"/>
    </row>
    <row r="54" spans="2:25" ht="15" thickBot="1" x14ac:dyDescent="0.35">
      <c r="B54" s="17">
        <v>44971</v>
      </c>
      <c r="C54" s="6"/>
      <c r="D54" s="18">
        <v>0.29770000000000002</v>
      </c>
      <c r="E54" s="7"/>
      <c r="F54" s="8">
        <f t="shared" si="0"/>
        <v>247616.35357160002</v>
      </c>
      <c r="G54" s="7"/>
      <c r="H54" s="18">
        <v>8.7900000000000006E-2</v>
      </c>
      <c r="I54" s="7"/>
      <c r="J54" s="8">
        <f t="shared" si="1"/>
        <v>73112.117833199998</v>
      </c>
      <c r="K54" s="9"/>
      <c r="L54" s="19">
        <v>831764.70799999998</v>
      </c>
      <c r="M54" s="10"/>
      <c r="N54" s="19">
        <v>39945.01963992224</v>
      </c>
      <c r="O54" s="11"/>
      <c r="P54" s="12">
        <f t="shared" si="2"/>
        <v>0.31271810642197262</v>
      </c>
      <c r="Q54" s="11"/>
      <c r="R54" s="14">
        <f t="shared" si="3"/>
        <v>0.4006181064219726</v>
      </c>
      <c r="S54" s="16"/>
      <c r="T54" s="16"/>
      <c r="U54" s="16"/>
      <c r="V54" s="16"/>
      <c r="W54" s="16"/>
      <c r="X54" s="16"/>
      <c r="Y54" s="22"/>
    </row>
    <row r="55" spans="2:25" ht="15" thickBot="1" x14ac:dyDescent="0.35">
      <c r="B55" s="17">
        <v>44972</v>
      </c>
      <c r="C55" s="6"/>
      <c r="D55" s="18">
        <v>1.6415</v>
      </c>
      <c r="E55" s="7"/>
      <c r="F55" s="8">
        <f t="shared" si="0"/>
        <v>1357611.892154</v>
      </c>
      <c r="G55" s="7"/>
      <c r="H55" s="18">
        <v>8.7900000000000006E-2</v>
      </c>
      <c r="I55" s="7"/>
      <c r="J55" s="8">
        <f t="shared" si="1"/>
        <v>72698.193920400008</v>
      </c>
      <c r="K55" s="9"/>
      <c r="L55" s="19">
        <v>827055.67599999998</v>
      </c>
      <c r="M55" s="10"/>
      <c r="N55" s="19">
        <v>39945.01963992224</v>
      </c>
      <c r="O55" s="11"/>
      <c r="P55" s="12">
        <f t="shared" si="2"/>
        <v>1.7248043603324514</v>
      </c>
      <c r="Q55" s="11"/>
      <c r="R55" s="14">
        <f t="shared" si="3"/>
        <v>1.8127043603324515</v>
      </c>
      <c r="S55" s="16"/>
      <c r="T55" s="16"/>
      <c r="U55" s="16"/>
      <c r="V55" s="16"/>
      <c r="W55" s="16"/>
      <c r="X55" s="16"/>
      <c r="Y55" s="22"/>
    </row>
    <row r="56" spans="2:25" ht="15" thickBot="1" x14ac:dyDescent="0.35">
      <c r="B56" s="17">
        <v>44973</v>
      </c>
      <c r="C56" s="6"/>
      <c r="D56" s="18">
        <v>1.5871</v>
      </c>
      <c r="E56" s="7"/>
      <c r="F56" s="8">
        <f t="shared" si="0"/>
        <v>1297281.8893529</v>
      </c>
      <c r="G56" s="7"/>
      <c r="H56" s="18">
        <v>8.7900000000000006E-2</v>
      </c>
      <c r="I56" s="7"/>
      <c r="J56" s="8">
        <f t="shared" si="1"/>
        <v>71848.703972100004</v>
      </c>
      <c r="K56" s="9"/>
      <c r="L56" s="19">
        <v>817391.39899999998</v>
      </c>
      <c r="M56" s="10"/>
      <c r="N56" s="19">
        <v>39945.01963992224</v>
      </c>
      <c r="O56" s="11"/>
      <c r="P56" s="12">
        <f t="shared" si="2"/>
        <v>1.6686448400733473</v>
      </c>
      <c r="Q56" s="11"/>
      <c r="R56" s="14">
        <f t="shared" si="3"/>
        <v>1.7565448400733474</v>
      </c>
      <c r="S56" s="16"/>
      <c r="T56" s="16"/>
      <c r="U56" s="16"/>
      <c r="V56" s="16"/>
      <c r="W56" s="16"/>
      <c r="X56" s="16"/>
      <c r="Y56" s="22"/>
    </row>
    <row r="57" spans="2:25" ht="15" thickBot="1" x14ac:dyDescent="0.35">
      <c r="B57" s="17">
        <v>44974</v>
      </c>
      <c r="C57" s="6"/>
      <c r="D57" s="18">
        <v>4.6889000000000003</v>
      </c>
      <c r="E57" s="7"/>
      <c r="F57" s="8">
        <f t="shared" si="0"/>
        <v>3687907.3308073003</v>
      </c>
      <c r="G57" s="7"/>
      <c r="H57" s="18">
        <v>8.7900000000000006E-2</v>
      </c>
      <c r="I57" s="7"/>
      <c r="J57" s="8">
        <f t="shared" si="1"/>
        <v>69134.989950300005</v>
      </c>
      <c r="K57" s="9"/>
      <c r="L57" s="19">
        <v>786518.65700000001</v>
      </c>
      <c r="M57" s="10"/>
      <c r="N57" s="19">
        <v>39945.01963992224</v>
      </c>
      <c r="O57" s="11"/>
      <c r="P57" s="12">
        <f t="shared" si="2"/>
        <v>4.9397770645209595</v>
      </c>
      <c r="Q57" s="11"/>
      <c r="R57" s="14">
        <f t="shared" si="3"/>
        <v>5.0276770645209599</v>
      </c>
      <c r="S57" s="16"/>
      <c r="T57" s="16"/>
      <c r="U57" s="16"/>
      <c r="V57" s="16"/>
      <c r="W57" s="16"/>
      <c r="X57" s="16"/>
      <c r="Y57" s="22"/>
    </row>
    <row r="58" spans="2:25" ht="15" thickBot="1" x14ac:dyDescent="0.35">
      <c r="B58" s="17">
        <v>44975</v>
      </c>
      <c r="C58" s="6"/>
      <c r="D58" s="18">
        <v>4.8586</v>
      </c>
      <c r="E58" s="7"/>
      <c r="F58" s="8">
        <f t="shared" si="0"/>
        <v>3506823.3854962001</v>
      </c>
      <c r="G58" s="7"/>
      <c r="H58" s="18">
        <v>8.7900000000000006E-2</v>
      </c>
      <c r="I58" s="7"/>
      <c r="J58" s="8">
        <f t="shared" si="1"/>
        <v>63444.155844300003</v>
      </c>
      <c r="K58" s="9"/>
      <c r="L58" s="19">
        <v>721776.51699999999</v>
      </c>
      <c r="M58" s="10"/>
      <c r="N58" s="19">
        <v>39945.01963992224</v>
      </c>
      <c r="O58" s="11"/>
      <c r="P58" s="12">
        <f t="shared" si="2"/>
        <v>5.1432405206769634</v>
      </c>
      <c r="Q58" s="11"/>
      <c r="R58" s="14">
        <f t="shared" si="3"/>
        <v>5.2311405206769637</v>
      </c>
      <c r="S58" s="16"/>
      <c r="T58" s="16"/>
      <c r="U58" s="16"/>
      <c r="V58" s="16"/>
      <c r="W58" s="16"/>
      <c r="X58" s="16"/>
      <c r="Y58" s="22"/>
    </row>
    <row r="59" spans="2:25" ht="15" thickBot="1" x14ac:dyDescent="0.35">
      <c r="B59" s="17">
        <v>44976</v>
      </c>
      <c r="C59" s="6"/>
      <c r="D59" s="18">
        <v>3.3210999999999999</v>
      </c>
      <c r="E59" s="7"/>
      <c r="F59" s="8">
        <f t="shared" si="0"/>
        <v>2347891.929943</v>
      </c>
      <c r="G59" s="7"/>
      <c r="H59" s="18">
        <v>8.7900000000000006E-2</v>
      </c>
      <c r="I59" s="7"/>
      <c r="J59" s="8">
        <f t="shared" si="1"/>
        <v>62141.971227000002</v>
      </c>
      <c r="K59" s="9"/>
      <c r="L59" s="19">
        <v>706962.13</v>
      </c>
      <c r="M59" s="10"/>
      <c r="N59" s="19">
        <v>39945.01963992224</v>
      </c>
      <c r="O59" s="11"/>
      <c r="P59" s="12">
        <f t="shared" si="2"/>
        <v>3.5199875587532237</v>
      </c>
      <c r="Q59" s="11"/>
      <c r="R59" s="14">
        <f t="shared" si="3"/>
        <v>3.6078875587532235</v>
      </c>
      <c r="S59" s="16"/>
      <c r="T59" s="16"/>
      <c r="U59" s="16"/>
      <c r="V59" s="16"/>
      <c r="W59" s="16"/>
      <c r="X59" s="16"/>
      <c r="Y59" s="22"/>
    </row>
    <row r="60" spans="2:25" ht="15" thickBot="1" x14ac:dyDescent="0.35">
      <c r="B60" s="17">
        <v>44977</v>
      </c>
      <c r="C60" s="6"/>
      <c r="D60" s="18">
        <v>5.4223999999999997</v>
      </c>
      <c r="E60" s="7"/>
      <c r="F60" s="8">
        <f t="shared" si="0"/>
        <v>4304455.9132527998</v>
      </c>
      <c r="G60" s="7"/>
      <c r="H60" s="18">
        <v>8.7900000000000006E-2</v>
      </c>
      <c r="I60" s="7"/>
      <c r="J60" s="8">
        <f t="shared" si="1"/>
        <v>69777.529281300012</v>
      </c>
      <c r="K60" s="9"/>
      <c r="L60" s="19">
        <v>793828.54700000002</v>
      </c>
      <c r="M60" s="10"/>
      <c r="N60" s="19">
        <v>39945.01963992224</v>
      </c>
      <c r="O60" s="11"/>
      <c r="P60" s="12">
        <f t="shared" si="2"/>
        <v>5.7097094670923347</v>
      </c>
      <c r="Q60" s="11"/>
      <c r="R60" s="14">
        <f t="shared" si="3"/>
        <v>5.797609467092335</v>
      </c>
      <c r="S60" s="16"/>
      <c r="T60" s="16"/>
      <c r="U60" s="16"/>
      <c r="V60" s="16"/>
      <c r="W60" s="16"/>
      <c r="X60" s="16"/>
      <c r="Y60" s="22"/>
    </row>
    <row r="61" spans="2:25" ht="15" thickBot="1" x14ac:dyDescent="0.35">
      <c r="B61" s="17">
        <v>44978</v>
      </c>
      <c r="C61" s="6"/>
      <c r="D61" s="18">
        <v>1.4258999999999999</v>
      </c>
      <c r="E61" s="7"/>
      <c r="F61" s="8">
        <f t="shared" si="0"/>
        <v>1135462.4357789999</v>
      </c>
      <c r="G61" s="7"/>
      <c r="H61" s="18">
        <v>8.7900000000000006E-2</v>
      </c>
      <c r="I61" s="7"/>
      <c r="J61" s="8">
        <f t="shared" si="1"/>
        <v>69995.895999000015</v>
      </c>
      <c r="K61" s="9"/>
      <c r="L61" s="19">
        <v>796312.81</v>
      </c>
      <c r="M61" s="10"/>
      <c r="N61" s="19">
        <v>39945.01963992224</v>
      </c>
      <c r="O61" s="11"/>
      <c r="P61" s="12">
        <f t="shared" si="2"/>
        <v>1.5012041102893205</v>
      </c>
      <c r="Q61" s="11"/>
      <c r="R61" s="14">
        <f t="shared" si="3"/>
        <v>1.5891041102893206</v>
      </c>
      <c r="S61" s="16"/>
      <c r="T61" s="16"/>
      <c r="U61" s="16"/>
      <c r="V61" s="16"/>
      <c r="W61" s="16"/>
      <c r="X61" s="16"/>
      <c r="Y61" s="22"/>
    </row>
    <row r="62" spans="2:25" ht="15" thickBot="1" x14ac:dyDescent="0.35">
      <c r="B62" s="17">
        <v>44979</v>
      </c>
      <c r="C62" s="6"/>
      <c r="D62" s="18">
        <v>1.0169999999999999</v>
      </c>
      <c r="E62" s="7"/>
      <c r="F62" s="8">
        <f t="shared" si="0"/>
        <v>826841.42847899999</v>
      </c>
      <c r="G62" s="7"/>
      <c r="H62" s="18">
        <v>8.7900000000000006E-2</v>
      </c>
      <c r="I62" s="7"/>
      <c r="J62" s="8">
        <f t="shared" si="1"/>
        <v>71464.465647300007</v>
      </c>
      <c r="K62" s="9"/>
      <c r="L62" s="19">
        <v>813020.08700000006</v>
      </c>
      <c r="M62" s="10"/>
      <c r="N62" s="19">
        <v>39945.01963992224</v>
      </c>
      <c r="O62" s="11"/>
      <c r="P62" s="12">
        <f t="shared" si="2"/>
        <v>1.0695486937672498</v>
      </c>
      <c r="Q62" s="11"/>
      <c r="R62" s="14">
        <f t="shared" si="3"/>
        <v>1.1574486937672499</v>
      </c>
      <c r="S62" s="16"/>
      <c r="T62" s="16"/>
      <c r="U62" s="16"/>
      <c r="V62" s="16"/>
      <c r="W62" s="16"/>
      <c r="X62" s="16"/>
      <c r="Y62" s="22"/>
    </row>
    <row r="63" spans="2:25" ht="15" thickBot="1" x14ac:dyDescent="0.35">
      <c r="B63" s="17">
        <v>44980</v>
      </c>
      <c r="C63" s="6"/>
      <c r="D63" s="18">
        <v>1.6689000000000001</v>
      </c>
      <c r="E63" s="7"/>
      <c r="F63" s="8">
        <f t="shared" si="0"/>
        <v>1377461.2246482</v>
      </c>
      <c r="G63" s="7"/>
      <c r="H63" s="18">
        <v>8.7900000000000006E-2</v>
      </c>
      <c r="I63" s="7"/>
      <c r="J63" s="8">
        <f t="shared" si="1"/>
        <v>72550.087870200005</v>
      </c>
      <c r="K63" s="9"/>
      <c r="L63" s="19">
        <v>825370.73800000001</v>
      </c>
      <c r="M63" s="10"/>
      <c r="N63" s="19">
        <v>39945.01963992224</v>
      </c>
      <c r="O63" s="11"/>
      <c r="P63" s="12">
        <f t="shared" si="2"/>
        <v>1.7537765729447428</v>
      </c>
      <c r="Q63" s="11"/>
      <c r="R63" s="14">
        <f t="shared" si="3"/>
        <v>1.8416765729447429</v>
      </c>
      <c r="S63" s="16"/>
      <c r="T63" s="16"/>
      <c r="U63" s="16"/>
      <c r="V63" s="16"/>
      <c r="W63" s="16"/>
      <c r="X63" s="16"/>
      <c r="Y63" s="22"/>
    </row>
    <row r="64" spans="2:25" ht="15" thickBot="1" x14ac:dyDescent="0.35">
      <c r="B64" s="17">
        <v>44981</v>
      </c>
      <c r="C64" s="6"/>
      <c r="D64" s="18">
        <v>3.0874000000000001</v>
      </c>
      <c r="E64" s="7"/>
      <c r="F64" s="8">
        <f t="shared" si="0"/>
        <v>2546694.7401132002</v>
      </c>
      <c r="G64" s="7"/>
      <c r="H64" s="18">
        <v>8.7900000000000006E-2</v>
      </c>
      <c r="I64" s="7"/>
      <c r="J64" s="8">
        <f t="shared" si="1"/>
        <v>72505.819672199999</v>
      </c>
      <c r="K64" s="9"/>
      <c r="L64" s="19">
        <v>824867.11800000002</v>
      </c>
      <c r="M64" s="10"/>
      <c r="N64" s="19">
        <v>39945.01963992224</v>
      </c>
      <c r="O64" s="11"/>
      <c r="P64" s="12">
        <f t="shared" si="2"/>
        <v>3.2445190999641351</v>
      </c>
      <c r="Q64" s="11"/>
      <c r="R64" s="14">
        <f t="shared" si="3"/>
        <v>3.332419099964135</v>
      </c>
      <c r="S64" s="16"/>
      <c r="T64" s="16"/>
      <c r="U64" s="16"/>
      <c r="V64" s="16"/>
      <c r="W64" s="16"/>
      <c r="X64" s="16"/>
      <c r="Y64" s="22"/>
    </row>
    <row r="65" spans="2:25" ht="15" thickBot="1" x14ac:dyDescent="0.35">
      <c r="B65" s="17">
        <v>44982</v>
      </c>
      <c r="C65" s="6"/>
      <c r="D65" s="18">
        <v>2.7096</v>
      </c>
      <c r="E65" s="7"/>
      <c r="F65" s="8">
        <f t="shared" si="0"/>
        <v>2074316.4697992001</v>
      </c>
      <c r="G65" s="7"/>
      <c r="H65" s="18">
        <v>8.7900000000000006E-2</v>
      </c>
      <c r="I65" s="7"/>
      <c r="J65" s="8">
        <f t="shared" si="1"/>
        <v>67291.267233300008</v>
      </c>
      <c r="K65" s="9"/>
      <c r="L65" s="19">
        <v>765543.42700000003</v>
      </c>
      <c r="M65" s="10"/>
      <c r="N65" s="19">
        <v>39945.01963992224</v>
      </c>
      <c r="O65" s="11"/>
      <c r="P65" s="12">
        <f t="shared" si="2"/>
        <v>2.8587665694390392</v>
      </c>
      <c r="Q65" s="11"/>
      <c r="R65" s="14">
        <f t="shared" si="3"/>
        <v>2.946666569439039</v>
      </c>
      <c r="S65" s="16"/>
      <c r="T65" s="16"/>
      <c r="U65" s="16"/>
      <c r="V65" s="16"/>
      <c r="W65" s="16"/>
      <c r="X65" s="16"/>
      <c r="Y65" s="22"/>
    </row>
    <row r="66" spans="2:25" ht="15" thickBot="1" x14ac:dyDescent="0.35">
      <c r="B66" s="17">
        <v>44983</v>
      </c>
      <c r="C66" s="6"/>
      <c r="D66" s="18">
        <v>0.9214</v>
      </c>
      <c r="E66" s="7"/>
      <c r="F66" s="8">
        <f t="shared" si="0"/>
        <v>693457.7075757999</v>
      </c>
      <c r="G66" s="7"/>
      <c r="H66" s="18">
        <v>8.7900000000000006E-2</v>
      </c>
      <c r="I66" s="7"/>
      <c r="J66" s="8">
        <f t="shared" si="1"/>
        <v>66154.691226299998</v>
      </c>
      <c r="K66" s="9"/>
      <c r="L66" s="19">
        <v>752613.09699999995</v>
      </c>
      <c r="M66" s="10"/>
      <c r="N66" s="19">
        <v>39945.01963992224</v>
      </c>
      <c r="O66" s="11"/>
      <c r="P66" s="12">
        <f t="shared" si="2"/>
        <v>0.9730444362606524</v>
      </c>
      <c r="Q66" s="11"/>
      <c r="R66" s="14">
        <f t="shared" si="3"/>
        <v>1.0609444362606524</v>
      </c>
      <c r="S66" s="16"/>
      <c r="T66" s="16"/>
      <c r="U66" s="16"/>
      <c r="V66" s="16"/>
      <c r="W66" s="16"/>
      <c r="X66" s="16"/>
      <c r="Y66" s="22"/>
    </row>
    <row r="67" spans="2:25" ht="15" thickBot="1" x14ac:dyDescent="0.35">
      <c r="B67" s="17">
        <v>44984</v>
      </c>
      <c r="C67" s="6"/>
      <c r="D67" s="18">
        <v>0.1542</v>
      </c>
      <c r="E67" s="7"/>
      <c r="F67" s="8">
        <f t="shared" si="0"/>
        <v>131235.94803540001</v>
      </c>
      <c r="G67" s="7"/>
      <c r="H67" s="18">
        <v>8.7900000000000006E-2</v>
      </c>
      <c r="I67" s="7"/>
      <c r="J67" s="8">
        <f t="shared" si="1"/>
        <v>74809.596837300007</v>
      </c>
      <c r="K67" s="9"/>
      <c r="L67" s="19">
        <v>851076.18700000003</v>
      </c>
      <c r="M67" s="10"/>
      <c r="N67" s="19">
        <v>39945.01963992224</v>
      </c>
      <c r="O67" s="11"/>
      <c r="P67" s="12">
        <f t="shared" si="2"/>
        <v>0.16179374349838252</v>
      </c>
      <c r="Q67" s="11"/>
      <c r="R67" s="14">
        <f t="shared" si="3"/>
        <v>0.24969374349838253</v>
      </c>
      <c r="S67" s="16"/>
      <c r="T67" s="16"/>
      <c r="U67" s="16"/>
      <c r="V67" s="16"/>
      <c r="W67" s="16"/>
      <c r="X67" s="16"/>
      <c r="Y67" s="22"/>
    </row>
    <row r="68" spans="2:25" ht="15" thickBot="1" x14ac:dyDescent="0.35">
      <c r="B68" s="17">
        <v>44985</v>
      </c>
      <c r="C68" s="6"/>
      <c r="D68" s="18">
        <v>0.34549999999999997</v>
      </c>
      <c r="E68" s="7"/>
      <c r="F68" s="8">
        <f t="shared" si="0"/>
        <v>296916.5836135</v>
      </c>
      <c r="G68" s="7"/>
      <c r="H68" s="18">
        <v>8.7900000000000006E-2</v>
      </c>
      <c r="I68" s="7"/>
      <c r="J68" s="8">
        <f t="shared" si="1"/>
        <v>75539.703906300012</v>
      </c>
      <c r="K68" s="9"/>
      <c r="L68" s="19">
        <v>859382.29700000002</v>
      </c>
      <c r="M68" s="10"/>
      <c r="N68" s="19">
        <v>39945.01963992224</v>
      </c>
      <c r="O68" s="11"/>
      <c r="P68" s="12">
        <f t="shared" si="2"/>
        <v>0.36234205084012633</v>
      </c>
      <c r="Q68" s="11"/>
      <c r="R68" s="14">
        <f t="shared" si="3"/>
        <v>0.45024205084012636</v>
      </c>
      <c r="S68" s="16"/>
      <c r="T68" s="16"/>
      <c r="U68" s="16"/>
      <c r="V68" s="16"/>
      <c r="W68" s="16"/>
      <c r="X68" s="16"/>
      <c r="Y68" s="22"/>
    </row>
    <row r="69" spans="2:25" ht="15" thickBot="1" x14ac:dyDescent="0.35">
      <c r="B69" s="17">
        <v>44986</v>
      </c>
      <c r="C69" s="6"/>
      <c r="D69" s="18">
        <v>0.46800000000000003</v>
      </c>
      <c r="E69" s="7"/>
      <c r="F69" s="8">
        <f t="shared" si="0"/>
        <v>401839.94073600002</v>
      </c>
      <c r="G69" s="7"/>
      <c r="H69" s="18">
        <v>8.7900000000000006E-2</v>
      </c>
      <c r="I69" s="7"/>
      <c r="J69" s="8">
        <f t="shared" si="1"/>
        <v>75473.783740800005</v>
      </c>
      <c r="K69" s="9"/>
      <c r="L69" s="19">
        <v>858632.35199999996</v>
      </c>
      <c r="M69" s="10"/>
      <c r="N69" s="19">
        <v>39945.01963992224</v>
      </c>
      <c r="O69" s="11"/>
      <c r="P69" s="12">
        <f t="shared" si="2"/>
        <v>0.49083444295833006</v>
      </c>
      <c r="Q69" s="11"/>
      <c r="R69" s="14">
        <f t="shared" si="3"/>
        <v>0.5787344429583301</v>
      </c>
      <c r="S69" s="16"/>
      <c r="T69" s="16"/>
      <c r="U69" s="16"/>
      <c r="V69" s="16"/>
      <c r="W69" s="16"/>
      <c r="X69" s="16"/>
      <c r="Y69" s="22"/>
    </row>
    <row r="70" spans="2:25" ht="15" thickBot="1" x14ac:dyDescent="0.35">
      <c r="B70" s="17">
        <v>44987</v>
      </c>
      <c r="C70" s="6"/>
      <c r="D70" s="18">
        <v>0.2878</v>
      </c>
      <c r="E70" s="7"/>
      <c r="F70" s="8">
        <f t="shared" si="0"/>
        <v>242875.13374399999</v>
      </c>
      <c r="G70" s="7"/>
      <c r="H70" s="18">
        <v>8.7900000000000006E-2</v>
      </c>
      <c r="I70" s="7"/>
      <c r="J70" s="8">
        <f t="shared" si="1"/>
        <v>74179.027992000003</v>
      </c>
      <c r="K70" s="9"/>
      <c r="L70" s="19">
        <v>843902.48</v>
      </c>
      <c r="M70" s="10"/>
      <c r="N70" s="19">
        <v>39945.01963992224</v>
      </c>
      <c r="O70" s="11"/>
      <c r="P70" s="12">
        <f t="shared" si="2"/>
        <v>0.30209948376524881</v>
      </c>
      <c r="Q70" s="11"/>
      <c r="R70" s="14">
        <f t="shared" si="3"/>
        <v>0.38999948376524884</v>
      </c>
      <c r="S70" s="16"/>
      <c r="T70" s="16"/>
      <c r="U70" s="16"/>
      <c r="V70" s="16"/>
      <c r="W70" s="16"/>
      <c r="X70" s="16"/>
      <c r="Y70" s="22"/>
    </row>
    <row r="71" spans="2:25" ht="15" thickBot="1" x14ac:dyDescent="0.35">
      <c r="B71" s="17">
        <v>44988</v>
      </c>
      <c r="C71" s="6"/>
      <c r="D71" s="18">
        <v>0.5423</v>
      </c>
      <c r="E71" s="7"/>
      <c r="F71" s="8">
        <f t="shared" si="0"/>
        <v>458945.06862929999</v>
      </c>
      <c r="G71" s="7"/>
      <c r="H71" s="18">
        <v>8.7900000000000006E-2</v>
      </c>
      <c r="I71" s="7"/>
      <c r="J71" s="8">
        <f t="shared" si="1"/>
        <v>74389.215438900006</v>
      </c>
      <c r="K71" s="9"/>
      <c r="L71" s="19">
        <v>846293.69099999999</v>
      </c>
      <c r="M71" s="10"/>
      <c r="N71" s="19">
        <v>39945.01963992224</v>
      </c>
      <c r="O71" s="11"/>
      <c r="P71" s="12">
        <f t="shared" si="2"/>
        <v>0.56916453753832319</v>
      </c>
      <c r="Q71" s="11"/>
      <c r="R71" s="14">
        <f t="shared" si="3"/>
        <v>0.65706453753832317</v>
      </c>
      <c r="S71" s="16"/>
      <c r="T71" s="16"/>
      <c r="U71" s="16"/>
      <c r="V71" s="16"/>
      <c r="W71" s="16"/>
      <c r="X71" s="16"/>
      <c r="Y71" s="22"/>
    </row>
    <row r="72" spans="2:25" ht="15" thickBot="1" x14ac:dyDescent="0.35">
      <c r="B72" s="17">
        <v>44989</v>
      </c>
      <c r="C72" s="6"/>
      <c r="D72" s="18">
        <v>1.0999000000000001</v>
      </c>
      <c r="E72" s="7"/>
      <c r="F72" s="8">
        <f t="shared" si="0"/>
        <v>850174.74216020014</v>
      </c>
      <c r="G72" s="7"/>
      <c r="H72" s="18">
        <v>8.7900000000000006E-2</v>
      </c>
      <c r="I72" s="7"/>
      <c r="J72" s="8">
        <f t="shared" si="1"/>
        <v>67942.867384200013</v>
      </c>
      <c r="K72" s="9"/>
      <c r="L72" s="19">
        <v>772956.39800000004</v>
      </c>
      <c r="M72" s="10"/>
      <c r="N72" s="19">
        <v>39945.01963992224</v>
      </c>
      <c r="O72" s="11"/>
      <c r="P72" s="12">
        <f t="shared" si="2"/>
        <v>1.1598383971368149</v>
      </c>
      <c r="Q72" s="11"/>
      <c r="R72" s="14">
        <f t="shared" si="3"/>
        <v>1.247738397136815</v>
      </c>
      <c r="S72" s="16"/>
      <c r="T72" s="16"/>
      <c r="U72" s="16"/>
      <c r="V72" s="16"/>
      <c r="W72" s="16"/>
      <c r="X72" s="16"/>
      <c r="Y72" s="22"/>
    </row>
    <row r="73" spans="2:25" ht="15" thickBot="1" x14ac:dyDescent="0.35">
      <c r="B73" s="17">
        <v>44990</v>
      </c>
      <c r="C73" s="6"/>
      <c r="D73" s="18">
        <v>0.48470000000000002</v>
      </c>
      <c r="E73" s="7"/>
      <c r="F73" s="8">
        <f t="shared" si="0"/>
        <v>371730.21826090006</v>
      </c>
      <c r="G73" s="7"/>
      <c r="H73" s="18">
        <v>8.7900000000000006E-2</v>
      </c>
      <c r="I73" s="7"/>
      <c r="J73" s="8">
        <f t="shared" si="1"/>
        <v>67413.01049130001</v>
      </c>
      <c r="K73" s="9"/>
      <c r="L73" s="19">
        <v>766928.44700000004</v>
      </c>
      <c r="M73" s="10"/>
      <c r="N73" s="19">
        <v>39945.01963992224</v>
      </c>
      <c r="O73" s="11"/>
      <c r="P73" s="12">
        <f t="shared" si="2"/>
        <v>0.51133245170495556</v>
      </c>
      <c r="Q73" s="11"/>
      <c r="R73" s="14">
        <f t="shared" si="3"/>
        <v>0.59923245170495554</v>
      </c>
      <c r="S73" s="16"/>
      <c r="T73" s="16"/>
      <c r="U73" s="16"/>
      <c r="V73" s="16"/>
      <c r="W73" s="16"/>
      <c r="X73" s="16"/>
      <c r="Y73" s="22"/>
    </row>
    <row r="74" spans="2:25" ht="15" thickBot="1" x14ac:dyDescent="0.35">
      <c r="B74" s="17">
        <v>44991</v>
      </c>
      <c r="C74" s="6"/>
      <c r="D74" s="18">
        <v>1.5777000000000001</v>
      </c>
      <c r="E74" s="7"/>
      <c r="F74" s="8">
        <f t="shared" si="0"/>
        <v>1353299.5796490002</v>
      </c>
      <c r="G74" s="7"/>
      <c r="H74" s="18">
        <v>8.7900000000000006E-2</v>
      </c>
      <c r="I74" s="7"/>
      <c r="J74" s="8">
        <f t="shared" si="1"/>
        <v>75397.751822999999</v>
      </c>
      <c r="K74" s="9"/>
      <c r="L74" s="19">
        <v>857767.37</v>
      </c>
      <c r="M74" s="10"/>
      <c r="N74" s="19">
        <v>39945.01963992224</v>
      </c>
      <c r="O74" s="11"/>
      <c r="P74" s="12">
        <f t="shared" si="2"/>
        <v>1.6547598375773882</v>
      </c>
      <c r="Q74" s="11"/>
      <c r="R74" s="14">
        <f t="shared" si="3"/>
        <v>1.7426598375773883</v>
      </c>
      <c r="S74" s="16"/>
      <c r="T74" s="16"/>
      <c r="U74" s="16"/>
      <c r="V74" s="16"/>
      <c r="W74" s="16"/>
      <c r="X74" s="16"/>
      <c r="Y74" s="22"/>
    </row>
    <row r="75" spans="2:25" ht="15" thickBot="1" x14ac:dyDescent="0.35">
      <c r="B75" s="17">
        <v>44992</v>
      </c>
      <c r="C75" s="6"/>
      <c r="D75" s="18">
        <v>0.86380000000000001</v>
      </c>
      <c r="E75" s="7"/>
      <c r="F75" s="8">
        <f t="shared" ref="F75:F97" si="4">D75*L75</f>
        <v>744613.42105780006</v>
      </c>
      <c r="G75" s="7"/>
      <c r="H75" s="18">
        <v>8.7900000000000006E-2</v>
      </c>
      <c r="I75" s="7"/>
      <c r="J75" s="8">
        <f t="shared" ref="J75:J97" si="5">H75*L75</f>
        <v>75771.613464900016</v>
      </c>
      <c r="K75" s="9"/>
      <c r="L75" s="19">
        <v>862020.63100000005</v>
      </c>
      <c r="M75" s="10"/>
      <c r="N75" s="19">
        <v>39945.01963992224</v>
      </c>
      <c r="O75" s="11"/>
      <c r="P75" s="12">
        <f t="shared" ref="P75:P97" si="6">F75/(L75-N75)</f>
        <v>0.90577242624419796</v>
      </c>
      <c r="Q75" s="11"/>
      <c r="R75" s="14">
        <f t="shared" ref="R75:R97" si="7">P75+H75</f>
        <v>0.99367242624419794</v>
      </c>
      <c r="S75" s="16"/>
      <c r="T75" s="16"/>
      <c r="U75" s="16"/>
      <c r="V75" s="16"/>
      <c r="W75" s="16"/>
      <c r="X75" s="16"/>
      <c r="Y75" s="22"/>
    </row>
    <row r="76" spans="2:25" ht="15" thickBot="1" x14ac:dyDescent="0.35">
      <c r="B76" s="17">
        <v>44993</v>
      </c>
      <c r="C76" s="6"/>
      <c r="D76" s="18">
        <v>0.69499999999999995</v>
      </c>
      <c r="E76" s="7"/>
      <c r="F76" s="8">
        <f t="shared" si="4"/>
        <v>630745.85930499993</v>
      </c>
      <c r="G76" s="7"/>
      <c r="H76" s="18">
        <v>8.7900000000000006E-2</v>
      </c>
      <c r="I76" s="7"/>
      <c r="J76" s="8">
        <f t="shared" si="5"/>
        <v>79773.469112100007</v>
      </c>
      <c r="K76" s="9"/>
      <c r="L76" s="19">
        <v>907547.99899999995</v>
      </c>
      <c r="M76" s="10"/>
      <c r="N76" s="19">
        <v>39945.01963992224</v>
      </c>
      <c r="O76" s="11"/>
      <c r="P76" s="12">
        <f t="shared" si="6"/>
        <v>0.72699826338796381</v>
      </c>
      <c r="Q76" s="11"/>
      <c r="R76" s="14">
        <f t="shared" si="7"/>
        <v>0.81489826338796378</v>
      </c>
      <c r="S76" s="16"/>
      <c r="T76" s="16"/>
      <c r="U76" s="16"/>
      <c r="V76" s="16"/>
      <c r="W76" s="16"/>
      <c r="X76" s="16"/>
      <c r="Y76" s="22"/>
    </row>
    <row r="77" spans="2:25" ht="15" thickBot="1" x14ac:dyDescent="0.35">
      <c r="B77" s="17">
        <v>44994</v>
      </c>
      <c r="C77" s="6"/>
      <c r="D77" s="18">
        <v>2.1680999999999999</v>
      </c>
      <c r="E77" s="7"/>
      <c r="F77" s="8">
        <f t="shared" si="4"/>
        <v>1967534.3830130999</v>
      </c>
      <c r="G77" s="7"/>
      <c r="H77" s="18">
        <v>8.7900000000000006E-2</v>
      </c>
      <c r="I77" s="7"/>
      <c r="J77" s="8">
        <f t="shared" si="5"/>
        <v>79768.586442900007</v>
      </c>
      <c r="K77" s="9"/>
      <c r="L77" s="19">
        <v>907492.451</v>
      </c>
      <c r="M77" s="10"/>
      <c r="N77" s="19">
        <v>39945.01963992224</v>
      </c>
      <c r="O77" s="11"/>
      <c r="P77" s="12">
        <f t="shared" si="6"/>
        <v>2.2679271609721008</v>
      </c>
      <c r="Q77" s="11"/>
      <c r="R77" s="14">
        <f t="shared" si="7"/>
        <v>2.3558271609721007</v>
      </c>
      <c r="S77" s="16"/>
      <c r="T77" s="16"/>
      <c r="U77" s="16"/>
      <c r="V77" s="16"/>
      <c r="W77" s="16"/>
      <c r="X77" s="16"/>
      <c r="Y77" s="22"/>
    </row>
    <row r="78" spans="2:25" ht="15" thickBot="1" x14ac:dyDescent="0.35">
      <c r="B78" s="17">
        <v>44995</v>
      </c>
      <c r="C78" s="6"/>
      <c r="D78" s="18">
        <v>3.319</v>
      </c>
      <c r="E78" s="7"/>
      <c r="F78" s="8">
        <f t="shared" si="4"/>
        <v>2889085.7480600001</v>
      </c>
      <c r="G78" s="7"/>
      <c r="H78" s="18">
        <v>8.7900000000000006E-2</v>
      </c>
      <c r="I78" s="7"/>
      <c r="J78" s="8">
        <f t="shared" si="5"/>
        <v>76514.202246000001</v>
      </c>
      <c r="K78" s="9"/>
      <c r="L78" s="19">
        <v>870468.74</v>
      </c>
      <c r="M78" s="10"/>
      <c r="N78" s="19">
        <v>39945.01963992224</v>
      </c>
      <c r="O78" s="11"/>
      <c r="P78" s="12">
        <f t="shared" si="6"/>
        <v>3.4786312265800454</v>
      </c>
      <c r="Q78" s="11"/>
      <c r="R78" s="14">
        <f t="shared" si="7"/>
        <v>3.5665312265800453</v>
      </c>
      <c r="S78" s="16"/>
      <c r="T78" s="16"/>
      <c r="U78" s="16"/>
      <c r="V78" s="16"/>
      <c r="W78" s="16"/>
      <c r="X78" s="16"/>
      <c r="Y78" s="22"/>
    </row>
    <row r="79" spans="2:25" ht="15" thickBot="1" x14ac:dyDescent="0.35">
      <c r="B79" s="17">
        <v>44996</v>
      </c>
      <c r="C79" s="6"/>
      <c r="D79" s="18">
        <v>1.2256</v>
      </c>
      <c r="E79" s="7"/>
      <c r="F79" s="8">
        <f t="shared" si="4"/>
        <v>972152.79929280002</v>
      </c>
      <c r="G79" s="7"/>
      <c r="H79" s="18">
        <v>8.7900000000000006E-2</v>
      </c>
      <c r="I79" s="7"/>
      <c r="J79" s="8">
        <f t="shared" si="5"/>
        <v>69722.773382700005</v>
      </c>
      <c r="K79" s="9"/>
      <c r="L79" s="19">
        <v>793205.61300000001</v>
      </c>
      <c r="M79" s="10"/>
      <c r="N79" s="19">
        <v>39945.01963992224</v>
      </c>
      <c r="O79" s="11"/>
      <c r="P79" s="12">
        <f t="shared" si="6"/>
        <v>1.2905929340552746</v>
      </c>
      <c r="Q79" s="11"/>
      <c r="R79" s="14">
        <f t="shared" si="7"/>
        <v>1.3784929340552747</v>
      </c>
      <c r="S79" s="16"/>
      <c r="T79" s="16"/>
      <c r="U79" s="16"/>
      <c r="V79" s="16"/>
      <c r="W79" s="16"/>
      <c r="X79" s="16"/>
      <c r="Y79" s="22"/>
    </row>
    <row r="80" spans="2:25" ht="15" thickBot="1" x14ac:dyDescent="0.35">
      <c r="B80" s="17">
        <v>44997</v>
      </c>
      <c r="C80" s="6"/>
      <c r="D80" s="18">
        <v>6.0940000000000003</v>
      </c>
      <c r="E80" s="7"/>
      <c r="F80" s="8">
        <f t="shared" si="4"/>
        <v>4562822.8153640004</v>
      </c>
      <c r="G80" s="7"/>
      <c r="H80" s="18">
        <v>8.7900000000000006E-2</v>
      </c>
      <c r="I80" s="7"/>
      <c r="J80" s="8">
        <f t="shared" si="5"/>
        <v>65814.264107399998</v>
      </c>
      <c r="K80" s="9"/>
      <c r="L80" s="19">
        <v>748740.20600000001</v>
      </c>
      <c r="M80" s="10"/>
      <c r="N80" s="19">
        <v>39945.01963992224</v>
      </c>
      <c r="O80" s="11"/>
      <c r="P80" s="12">
        <f t="shared" si="6"/>
        <v>6.43743482344422</v>
      </c>
      <c r="Q80" s="11"/>
      <c r="R80" s="14">
        <f t="shared" si="7"/>
        <v>6.5253348234442203</v>
      </c>
      <c r="S80" s="16"/>
      <c r="T80" s="16"/>
      <c r="U80" s="16"/>
      <c r="V80" s="16"/>
      <c r="W80" s="16"/>
      <c r="X80" s="16"/>
      <c r="Y80" s="22"/>
    </row>
    <row r="81" spans="2:25" ht="15" thickBot="1" x14ac:dyDescent="0.35">
      <c r="B81" s="17">
        <v>44998</v>
      </c>
      <c r="C81" s="6"/>
      <c r="D81" s="18">
        <v>7.4259000000000004</v>
      </c>
      <c r="E81" s="7"/>
      <c r="F81" s="8">
        <f t="shared" si="4"/>
        <v>6059175.7067523003</v>
      </c>
      <c r="G81" s="7"/>
      <c r="H81" s="18">
        <v>8.7900000000000006E-2</v>
      </c>
      <c r="I81" s="7"/>
      <c r="J81" s="8">
        <f t="shared" si="5"/>
        <v>71722.15416630001</v>
      </c>
      <c r="K81" s="9"/>
      <c r="L81" s="19">
        <v>815951.69700000004</v>
      </c>
      <c r="M81" s="10"/>
      <c r="N81" s="19">
        <v>39945.01963992224</v>
      </c>
      <c r="O81" s="11"/>
      <c r="P81" s="12">
        <f t="shared" si="6"/>
        <v>7.808148929033969</v>
      </c>
      <c r="Q81" s="11"/>
      <c r="R81" s="14">
        <f t="shared" si="7"/>
        <v>7.8960489290339693</v>
      </c>
      <c r="S81" s="16"/>
      <c r="T81" s="16"/>
      <c r="U81" s="16"/>
      <c r="V81" s="16"/>
      <c r="W81" s="16"/>
      <c r="X81" s="16"/>
      <c r="Y81" s="22"/>
    </row>
    <row r="82" spans="2:25" ht="15" thickBot="1" x14ac:dyDescent="0.35">
      <c r="B82" s="17">
        <v>44999</v>
      </c>
      <c r="C82" s="6"/>
      <c r="D82" s="18">
        <v>3.9731000000000001</v>
      </c>
      <c r="E82" s="7"/>
      <c r="F82" s="8">
        <f t="shared" si="4"/>
        <v>3296288.8395027001</v>
      </c>
      <c r="G82" s="7"/>
      <c r="H82" s="18">
        <v>8.7900000000000006E-2</v>
      </c>
      <c r="I82" s="7"/>
      <c r="J82" s="8">
        <f t="shared" si="5"/>
        <v>72926.377134299997</v>
      </c>
      <c r="K82" s="9"/>
      <c r="L82" s="19">
        <v>829651.61699999997</v>
      </c>
      <c r="M82" s="10"/>
      <c r="N82" s="19">
        <v>39945.01963992224</v>
      </c>
      <c r="O82" s="11"/>
      <c r="P82" s="12">
        <f t="shared" si="6"/>
        <v>4.1740677493665554</v>
      </c>
      <c r="Q82" s="11"/>
      <c r="R82" s="14">
        <f t="shared" si="7"/>
        <v>4.2619677493665558</v>
      </c>
      <c r="S82" s="16"/>
      <c r="T82" s="16"/>
      <c r="U82" s="16"/>
      <c r="V82" s="16"/>
      <c r="W82" s="16"/>
      <c r="X82" s="16"/>
      <c r="Y82" s="22"/>
    </row>
    <row r="83" spans="2:25" ht="15" thickBot="1" x14ac:dyDescent="0.35">
      <c r="B83" s="17">
        <v>45000</v>
      </c>
      <c r="C83" s="6"/>
      <c r="D83" s="18">
        <v>1.2248000000000001</v>
      </c>
      <c r="E83" s="7"/>
      <c r="F83" s="8">
        <f t="shared" si="4"/>
        <v>1050919.1466464002</v>
      </c>
      <c r="G83" s="7"/>
      <c r="H83" s="18">
        <v>8.7900000000000006E-2</v>
      </c>
      <c r="I83" s="7"/>
      <c r="J83" s="8">
        <f t="shared" si="5"/>
        <v>75421.124257200005</v>
      </c>
      <c r="K83" s="9"/>
      <c r="L83" s="19">
        <v>858033.26800000004</v>
      </c>
      <c r="M83" s="10"/>
      <c r="N83" s="19">
        <v>39945.01963992224</v>
      </c>
      <c r="O83" s="11"/>
      <c r="P83" s="12">
        <f t="shared" si="6"/>
        <v>1.2846036460651404</v>
      </c>
      <c r="Q83" s="11"/>
      <c r="R83" s="14">
        <f t="shared" si="7"/>
        <v>1.3725036460651405</v>
      </c>
      <c r="S83" s="16"/>
      <c r="T83" s="16"/>
      <c r="U83" s="16"/>
      <c r="V83" s="16"/>
      <c r="W83" s="16"/>
      <c r="X83" s="16"/>
      <c r="Y83" s="22"/>
    </row>
    <row r="84" spans="2:25" ht="15" thickBot="1" x14ac:dyDescent="0.35">
      <c r="B84" s="17">
        <v>45001</v>
      </c>
      <c r="C84" s="6"/>
      <c r="D84" s="18">
        <v>4.9759000000000002</v>
      </c>
      <c r="E84" s="7"/>
      <c r="F84" s="8">
        <f t="shared" si="4"/>
        <v>4095913.2394087999</v>
      </c>
      <c r="G84" s="7"/>
      <c r="H84" s="18">
        <v>8.7900000000000006E-2</v>
      </c>
      <c r="I84" s="7"/>
      <c r="J84" s="8">
        <f t="shared" si="5"/>
        <v>72354.905392800007</v>
      </c>
      <c r="K84" s="9"/>
      <c r="L84" s="19">
        <v>823150.23199999996</v>
      </c>
      <c r="M84" s="10"/>
      <c r="N84" s="19">
        <v>39945.01963992224</v>
      </c>
      <c r="O84" s="11"/>
      <c r="P84" s="12">
        <f t="shared" si="6"/>
        <v>5.2296807717435208</v>
      </c>
      <c r="Q84" s="11"/>
      <c r="R84" s="14">
        <f t="shared" si="7"/>
        <v>5.3175807717435211</v>
      </c>
      <c r="S84" s="16"/>
      <c r="T84" s="16"/>
      <c r="U84" s="16"/>
      <c r="V84" s="16"/>
      <c r="W84" s="16"/>
      <c r="X84" s="16"/>
      <c r="Y84" s="22"/>
    </row>
    <row r="85" spans="2:25" ht="15" thickBot="1" x14ac:dyDescent="0.35">
      <c r="B85" s="17">
        <v>45002</v>
      </c>
      <c r="C85" s="6"/>
      <c r="D85" s="18">
        <v>2.4011999999999998</v>
      </c>
      <c r="E85" s="7"/>
      <c r="F85" s="8">
        <f t="shared" si="4"/>
        <v>1836800.7349967998</v>
      </c>
      <c r="G85" s="7"/>
      <c r="H85" s="18">
        <v>8.7900000000000006E-2</v>
      </c>
      <c r="I85" s="7"/>
      <c r="J85" s="8">
        <f t="shared" si="5"/>
        <v>67239.207315599997</v>
      </c>
      <c r="K85" s="9"/>
      <c r="L85" s="19">
        <v>764951.16399999999</v>
      </c>
      <c r="M85" s="10"/>
      <c r="N85" s="19">
        <v>39945.01963992224</v>
      </c>
      <c r="O85" s="11"/>
      <c r="P85" s="12">
        <f t="shared" si="6"/>
        <v>2.5334967838349023</v>
      </c>
      <c r="Q85" s="11"/>
      <c r="R85" s="14">
        <f t="shared" si="7"/>
        <v>2.6213967838349022</v>
      </c>
      <c r="S85" s="16"/>
      <c r="T85" s="16"/>
      <c r="U85" s="16"/>
      <c r="V85" s="16"/>
      <c r="W85" s="16"/>
      <c r="X85" s="16"/>
      <c r="Y85" s="22"/>
    </row>
    <row r="86" spans="2:25" ht="15" thickBot="1" x14ac:dyDescent="0.35">
      <c r="B86" s="17">
        <v>45003</v>
      </c>
      <c r="C86" s="6"/>
      <c r="D86" s="18">
        <v>2.2980999999999998</v>
      </c>
      <c r="E86" s="7"/>
      <c r="F86" s="8">
        <f t="shared" si="4"/>
        <v>1589278.6276037998</v>
      </c>
      <c r="G86" s="7"/>
      <c r="H86" s="18">
        <v>8.7900000000000006E-2</v>
      </c>
      <c r="I86" s="7"/>
      <c r="J86" s="8">
        <f t="shared" si="5"/>
        <v>60788.299624200008</v>
      </c>
      <c r="K86" s="9"/>
      <c r="L86" s="19">
        <v>691561.99800000002</v>
      </c>
      <c r="M86" s="10"/>
      <c r="N86" s="19">
        <v>39945.01963992224</v>
      </c>
      <c r="O86" s="11"/>
      <c r="P86" s="12">
        <f t="shared" si="6"/>
        <v>2.4389767000907985</v>
      </c>
      <c r="Q86" s="11"/>
      <c r="R86" s="14">
        <f t="shared" si="7"/>
        <v>2.5268767000907983</v>
      </c>
      <c r="S86" s="16"/>
      <c r="T86" s="16"/>
      <c r="U86" s="16"/>
      <c r="V86" s="16"/>
      <c r="W86" s="16"/>
      <c r="X86" s="16"/>
      <c r="Y86" s="22"/>
    </row>
    <row r="87" spans="2:25" ht="15" thickBot="1" x14ac:dyDescent="0.35">
      <c r="B87" s="17">
        <v>45004</v>
      </c>
      <c r="C87" s="6"/>
      <c r="D87" s="18">
        <v>2.2848000000000002</v>
      </c>
      <c r="E87" s="7"/>
      <c r="F87" s="8">
        <f t="shared" si="4"/>
        <v>1565018.9807616002</v>
      </c>
      <c r="G87" s="7"/>
      <c r="H87" s="18">
        <v>8.7900000000000006E-2</v>
      </c>
      <c r="I87" s="7"/>
      <c r="J87" s="8">
        <f t="shared" si="5"/>
        <v>60208.844716800006</v>
      </c>
      <c r="K87" s="9"/>
      <c r="L87" s="19">
        <v>684969.79200000002</v>
      </c>
      <c r="M87" s="10"/>
      <c r="N87" s="19">
        <v>39945.01963992224</v>
      </c>
      <c r="O87" s="11"/>
      <c r="P87" s="12">
        <f t="shared" si="6"/>
        <v>2.4262928306386748</v>
      </c>
      <c r="Q87" s="11"/>
      <c r="R87" s="14">
        <f t="shared" si="7"/>
        <v>2.5141928306386747</v>
      </c>
      <c r="S87" s="16"/>
      <c r="T87" s="16"/>
      <c r="U87" s="16"/>
      <c r="V87" s="16"/>
      <c r="W87" s="16"/>
      <c r="X87" s="16"/>
      <c r="Y87" s="22"/>
    </row>
    <row r="88" spans="2:25" ht="15" thickBot="1" x14ac:dyDescent="0.35">
      <c r="B88" s="17">
        <v>45005</v>
      </c>
      <c r="C88" s="6"/>
      <c r="D88" s="18">
        <v>3.2528999999999999</v>
      </c>
      <c r="E88" s="7"/>
      <c r="F88" s="8">
        <f t="shared" si="4"/>
        <v>2564372.0719595999</v>
      </c>
      <c r="G88" s="7"/>
      <c r="H88" s="18">
        <v>8.7900000000000006E-2</v>
      </c>
      <c r="I88" s="7"/>
      <c r="J88" s="8">
        <f t="shared" si="5"/>
        <v>69294.569499599995</v>
      </c>
      <c r="K88" s="9"/>
      <c r="L88" s="19">
        <v>788334.12399999995</v>
      </c>
      <c r="M88" s="10"/>
      <c r="N88" s="19">
        <v>39945.01963992224</v>
      </c>
      <c r="O88" s="11"/>
      <c r="P88" s="12">
        <f t="shared" si="6"/>
        <v>3.4265224560588812</v>
      </c>
      <c r="Q88" s="11"/>
      <c r="R88" s="14">
        <f t="shared" si="7"/>
        <v>3.514422456058881</v>
      </c>
      <c r="S88" s="16"/>
      <c r="T88" s="26"/>
      <c r="U88" s="16"/>
      <c r="V88" s="16"/>
      <c r="W88" s="16"/>
      <c r="X88" s="16"/>
      <c r="Y88" s="22"/>
    </row>
    <row r="89" spans="2:25" ht="15" thickBot="1" x14ac:dyDescent="0.35">
      <c r="B89" s="17">
        <v>45006</v>
      </c>
      <c r="C89" s="6"/>
      <c r="D89" s="18">
        <v>7.0690999999999997</v>
      </c>
      <c r="E89" s="7"/>
      <c r="F89" s="8">
        <f t="shared" si="4"/>
        <v>5421548.2036520997</v>
      </c>
      <c r="G89" s="7"/>
      <c r="H89" s="18">
        <v>8.7900000000000006E-2</v>
      </c>
      <c r="I89" s="7"/>
      <c r="J89" s="8">
        <f t="shared" si="5"/>
        <v>67413.685914900008</v>
      </c>
      <c r="K89" s="9"/>
      <c r="L89" s="19">
        <v>766936.13100000005</v>
      </c>
      <c r="M89" s="10"/>
      <c r="N89" s="19">
        <v>39945.01963992224</v>
      </c>
      <c r="O89" s="11"/>
      <c r="P89" s="12">
        <f t="shared" si="6"/>
        <v>7.4575164935776126</v>
      </c>
      <c r="Q89" s="11"/>
      <c r="R89" s="14">
        <f t="shared" si="7"/>
        <v>7.5454164935776129</v>
      </c>
      <c r="S89" s="16"/>
      <c r="T89" s="26"/>
      <c r="U89" s="16"/>
      <c r="V89" s="16"/>
      <c r="W89" s="16"/>
      <c r="X89" s="16"/>
      <c r="Y89" s="22"/>
    </row>
    <row r="90" spans="2:25" ht="15" thickBot="1" x14ac:dyDescent="0.35">
      <c r="B90" s="17">
        <v>45007</v>
      </c>
      <c r="C90" s="6"/>
      <c r="D90" s="18">
        <v>10.4404</v>
      </c>
      <c r="E90" s="7"/>
      <c r="F90" s="8">
        <f t="shared" si="4"/>
        <v>8034049.7410444012</v>
      </c>
      <c r="G90" s="7"/>
      <c r="H90" s="18">
        <v>8.7900000000000006E-2</v>
      </c>
      <c r="I90" s="7"/>
      <c r="J90" s="8">
        <f t="shared" si="5"/>
        <v>67640.413416900003</v>
      </c>
      <c r="K90" s="9"/>
      <c r="L90" s="19">
        <v>769515.51100000006</v>
      </c>
      <c r="M90" s="10"/>
      <c r="N90" s="19">
        <v>39945.01963992224</v>
      </c>
      <c r="O90" s="11"/>
      <c r="P90" s="12">
        <f t="shared" si="6"/>
        <v>11.012026714604627</v>
      </c>
      <c r="Q90" s="11"/>
      <c r="R90" s="14">
        <f t="shared" si="7"/>
        <v>11.099926714604626</v>
      </c>
      <c r="S90" s="16"/>
      <c r="T90" s="26"/>
      <c r="U90" s="16"/>
      <c r="V90" s="16"/>
      <c r="W90" s="16"/>
      <c r="X90" s="16"/>
      <c r="Y90" s="22"/>
    </row>
    <row r="91" spans="2:25" ht="15" thickBot="1" x14ac:dyDescent="0.35">
      <c r="B91" s="17">
        <v>45008</v>
      </c>
      <c r="C91" s="6"/>
      <c r="D91" s="18">
        <v>8.3800000000000008</v>
      </c>
      <c r="E91" s="7"/>
      <c r="F91" s="8">
        <f t="shared" si="4"/>
        <v>6435246.8217000002</v>
      </c>
      <c r="G91" s="7"/>
      <c r="H91" s="18">
        <v>8.7900000000000006E-2</v>
      </c>
      <c r="I91" s="7"/>
      <c r="J91" s="8">
        <f t="shared" si="5"/>
        <v>67500.977998500006</v>
      </c>
      <c r="K91" s="9"/>
      <c r="L91" s="19">
        <v>767929.21499999997</v>
      </c>
      <c r="M91" s="10"/>
      <c r="N91" s="19">
        <v>39945.01963992224</v>
      </c>
      <c r="O91" s="11"/>
      <c r="P91" s="12">
        <f t="shared" si="6"/>
        <v>8.8398166645870369</v>
      </c>
      <c r="Q91" s="11"/>
      <c r="R91" s="14">
        <f t="shared" si="7"/>
        <v>8.9277166645870363</v>
      </c>
      <c r="S91" s="16"/>
      <c r="T91" s="26"/>
      <c r="U91" s="16"/>
      <c r="V91" s="16"/>
      <c r="W91" s="16"/>
      <c r="X91" s="16"/>
      <c r="Y91" s="22"/>
    </row>
    <row r="92" spans="2:25" ht="15" thickBot="1" x14ac:dyDescent="0.35">
      <c r="B92" s="17">
        <v>45009</v>
      </c>
      <c r="C92" s="6"/>
      <c r="D92" s="18">
        <v>8.4273000000000007</v>
      </c>
      <c r="E92" s="7"/>
      <c r="F92" s="8">
        <f t="shared" si="4"/>
        <v>6355747.7085417006</v>
      </c>
      <c r="G92" s="7"/>
      <c r="H92" s="18">
        <v>8.7900000000000006E-2</v>
      </c>
      <c r="I92" s="7"/>
      <c r="J92" s="8">
        <f t="shared" si="5"/>
        <v>66292.907999100004</v>
      </c>
      <c r="K92" s="9"/>
      <c r="L92" s="19">
        <v>754185.52899999998</v>
      </c>
      <c r="M92" s="10"/>
      <c r="N92" s="19">
        <v>39945.01963992224</v>
      </c>
      <c r="O92" s="11"/>
      <c r="P92" s="12">
        <f t="shared" si="6"/>
        <v>8.8986099573603283</v>
      </c>
      <c r="Q92" s="11"/>
      <c r="R92" s="14">
        <f t="shared" si="7"/>
        <v>8.9865099573603278</v>
      </c>
      <c r="S92" s="16"/>
      <c r="T92" s="26"/>
      <c r="U92" s="16"/>
      <c r="V92" s="16"/>
      <c r="W92" s="16"/>
      <c r="X92" s="16"/>
      <c r="Y92" s="22"/>
    </row>
    <row r="93" spans="2:25" ht="15" thickBot="1" x14ac:dyDescent="0.35">
      <c r="B93" s="17">
        <v>45010</v>
      </c>
      <c r="C93" s="6"/>
      <c r="D93" s="18">
        <v>8.7644000000000002</v>
      </c>
      <c r="E93" s="7"/>
      <c r="F93" s="8">
        <f t="shared" si="4"/>
        <v>6025096.5172484005</v>
      </c>
      <c r="G93" s="7"/>
      <c r="H93" s="18">
        <v>8.7900000000000006E-2</v>
      </c>
      <c r="I93" s="7"/>
      <c r="J93" s="8">
        <f t="shared" si="5"/>
        <v>60426.952656900008</v>
      </c>
      <c r="K93" s="9"/>
      <c r="L93" s="19">
        <v>687451.11100000003</v>
      </c>
      <c r="M93" s="10"/>
      <c r="N93" s="19">
        <v>39945.01963992224</v>
      </c>
      <c r="O93" s="11"/>
      <c r="P93" s="12">
        <f t="shared" si="6"/>
        <v>9.3050808288038898</v>
      </c>
      <c r="Q93" s="11"/>
      <c r="R93" s="14">
        <f t="shared" si="7"/>
        <v>9.3929808288038892</v>
      </c>
      <c r="S93" s="16"/>
      <c r="T93" s="26"/>
      <c r="U93" s="16"/>
      <c r="V93" s="16"/>
      <c r="W93" s="16"/>
      <c r="X93" s="16"/>
      <c r="Y93" s="22"/>
    </row>
    <row r="94" spans="2:25" ht="15" thickBot="1" x14ac:dyDescent="0.35">
      <c r="B94" s="17">
        <v>45011</v>
      </c>
      <c r="C94" s="6"/>
      <c r="D94" s="18">
        <v>3.6762000000000001</v>
      </c>
      <c r="E94" s="7"/>
      <c r="F94" s="8">
        <f t="shared" si="4"/>
        <v>2471178.4865526003</v>
      </c>
      <c r="G94" s="7"/>
      <c r="H94" s="18">
        <v>8.7900000000000006E-2</v>
      </c>
      <c r="I94" s="7"/>
      <c r="J94" s="8">
        <f t="shared" si="5"/>
        <v>59087.261021700011</v>
      </c>
      <c r="K94" s="9"/>
      <c r="L94" s="19">
        <v>672210.02300000004</v>
      </c>
      <c r="M94" s="10"/>
      <c r="N94" s="19">
        <v>39945.01963992224</v>
      </c>
      <c r="O94" s="11"/>
      <c r="P94" s="12">
        <f t="shared" si="6"/>
        <v>3.908453691758822</v>
      </c>
      <c r="Q94" s="11"/>
      <c r="R94" s="14">
        <f t="shared" si="7"/>
        <v>3.9963536917588218</v>
      </c>
      <c r="S94" s="16"/>
      <c r="T94" s="26"/>
      <c r="U94" s="16"/>
      <c r="V94" s="16"/>
      <c r="W94" s="16"/>
      <c r="X94" s="16"/>
      <c r="Y94" s="22"/>
    </row>
    <row r="95" spans="2:25" ht="15" thickBot="1" x14ac:dyDescent="0.35">
      <c r="B95" s="17">
        <v>45012</v>
      </c>
      <c r="C95" s="6"/>
      <c r="D95" s="18">
        <v>2.1671</v>
      </c>
      <c r="E95" s="7"/>
      <c r="F95" s="8">
        <f t="shared" si="4"/>
        <v>1660198.818369</v>
      </c>
      <c r="G95" s="7"/>
      <c r="H95" s="18">
        <v>8.7900000000000006E-2</v>
      </c>
      <c r="I95" s="7"/>
      <c r="J95" s="8">
        <f t="shared" si="5"/>
        <v>67339.521080999999</v>
      </c>
      <c r="K95" s="9"/>
      <c r="L95" s="19">
        <v>766092.39</v>
      </c>
      <c r="M95" s="10"/>
      <c r="N95" s="19">
        <v>39945.01963992224</v>
      </c>
      <c r="O95" s="11"/>
      <c r="P95" s="12">
        <f t="shared" si="6"/>
        <v>2.2863111348124141</v>
      </c>
      <c r="Q95" s="11"/>
      <c r="R95" s="14">
        <f t="shared" si="7"/>
        <v>2.374211134812414</v>
      </c>
      <c r="S95" s="16"/>
      <c r="T95" s="26"/>
      <c r="U95" s="16"/>
      <c r="V95" s="16"/>
      <c r="W95" s="16"/>
      <c r="X95" s="16"/>
      <c r="Y95" s="22"/>
    </row>
    <row r="96" spans="2:25" ht="15" thickBot="1" x14ac:dyDescent="0.35">
      <c r="B96" s="17">
        <v>45013</v>
      </c>
      <c r="C96" s="6"/>
      <c r="D96" s="18">
        <v>4.4481000000000002</v>
      </c>
      <c r="E96" s="7"/>
      <c r="F96" s="8">
        <f t="shared" si="4"/>
        <v>3608971.4150592</v>
      </c>
      <c r="G96" s="7"/>
      <c r="H96" s="18">
        <v>8.7900000000000006E-2</v>
      </c>
      <c r="I96" s="7"/>
      <c r="J96" s="8">
        <f t="shared" si="5"/>
        <v>71317.773292800004</v>
      </c>
      <c r="K96" s="9"/>
      <c r="L96" s="19">
        <v>811351.23199999996</v>
      </c>
      <c r="M96" s="10"/>
      <c r="N96" s="19">
        <v>39945.01963992224</v>
      </c>
      <c r="O96" s="11"/>
      <c r="P96" s="12">
        <f t="shared" si="6"/>
        <v>4.6784318783455694</v>
      </c>
      <c r="Q96" s="11"/>
      <c r="R96" s="14">
        <f t="shared" si="7"/>
        <v>4.7663318783455697</v>
      </c>
      <c r="S96" s="16"/>
      <c r="T96" s="26"/>
      <c r="U96" s="16"/>
      <c r="V96" s="16"/>
      <c r="W96" s="16"/>
      <c r="X96" s="16"/>
      <c r="Y96" s="22"/>
    </row>
    <row r="97" spans="2:25" ht="15" thickBot="1" x14ac:dyDescent="0.35">
      <c r="B97" s="17">
        <v>45014</v>
      </c>
      <c r="C97" s="6"/>
      <c r="D97" s="18">
        <v>5.7523</v>
      </c>
      <c r="E97" s="7"/>
      <c r="F97" s="8">
        <f t="shared" si="4"/>
        <v>4523876.6563817002</v>
      </c>
      <c r="G97" s="7"/>
      <c r="H97" s="18">
        <v>8.7900000000000006E-2</v>
      </c>
      <c r="I97" s="7"/>
      <c r="J97" s="8">
        <f t="shared" si="5"/>
        <v>69128.654294100008</v>
      </c>
      <c r="K97" s="9"/>
      <c r="L97" s="19">
        <v>786446.57900000003</v>
      </c>
      <c r="M97" s="10"/>
      <c r="N97" s="19">
        <v>39945.01963992224</v>
      </c>
      <c r="O97" s="11"/>
      <c r="P97" s="12">
        <f t="shared" si="6"/>
        <v>6.0601034246461518</v>
      </c>
      <c r="Q97" s="11"/>
      <c r="R97" s="14">
        <f t="shared" si="7"/>
        <v>6.1480034246461521</v>
      </c>
      <c r="S97" s="16"/>
      <c r="T97" s="26"/>
      <c r="U97" s="16"/>
      <c r="V97" s="16"/>
      <c r="W97" s="16"/>
      <c r="X97" s="16"/>
      <c r="Y97" s="22"/>
    </row>
    <row r="98" spans="2:25" ht="15" thickBot="1" x14ac:dyDescent="0.35">
      <c r="B98" s="17">
        <v>45015</v>
      </c>
      <c r="C98" s="6"/>
      <c r="D98" s="18">
        <v>5.8341000000000003</v>
      </c>
      <c r="E98" s="7"/>
      <c r="F98" s="8">
        <f t="shared" ref="F98:F99" si="8">D98*L98</f>
        <v>4389073.1529765008</v>
      </c>
      <c r="G98" s="7"/>
      <c r="H98" s="18">
        <v>8.7900000000000006E-2</v>
      </c>
      <c r="I98" s="7"/>
      <c r="J98" s="8">
        <f t="shared" ref="J98:J99" si="9">H98*L98</f>
        <v>66128.371153500004</v>
      </c>
      <c r="K98" s="9"/>
      <c r="L98" s="19">
        <v>752313.66500000004</v>
      </c>
      <c r="M98" s="10"/>
      <c r="N98" s="19">
        <v>39945.01963992224</v>
      </c>
      <c r="O98" s="11"/>
      <c r="P98" s="12">
        <f t="shared" ref="P98:P99" si="10">F98/(L98-N98)</f>
        <v>6.161238540696826</v>
      </c>
      <c r="Q98" s="11"/>
      <c r="R98" s="14">
        <f t="shared" ref="R98:R99" si="11">P98+H98</f>
        <v>6.2491385406968263</v>
      </c>
      <c r="S98" s="16"/>
      <c r="T98" s="26"/>
      <c r="U98" s="16"/>
      <c r="V98" s="16"/>
      <c r="W98" s="16"/>
      <c r="X98" s="16"/>
      <c r="Y98" s="22"/>
    </row>
    <row r="99" spans="2:25" ht="15" thickBot="1" x14ac:dyDescent="0.35">
      <c r="B99" s="17">
        <v>45016</v>
      </c>
      <c r="C99" s="6"/>
      <c r="D99" s="18">
        <v>3.9416000000000002</v>
      </c>
      <c r="E99" s="7"/>
      <c r="F99" s="8">
        <f t="shared" si="8"/>
        <v>2977949.5162456003</v>
      </c>
      <c r="G99" s="7"/>
      <c r="H99" s="18">
        <v>8.7900000000000006E-2</v>
      </c>
      <c r="I99" s="7"/>
      <c r="J99" s="8">
        <f t="shared" si="9"/>
        <v>66410.027013900006</v>
      </c>
      <c r="K99" s="9"/>
      <c r="L99" s="19">
        <v>755517.94099999999</v>
      </c>
      <c r="M99" s="10"/>
      <c r="N99" s="19">
        <v>39945.01963992224</v>
      </c>
      <c r="O99" s="11"/>
      <c r="P99" s="12">
        <f t="shared" si="10"/>
        <v>4.1616296918914433</v>
      </c>
      <c r="Q99" s="11"/>
      <c r="R99" s="14">
        <f t="shared" si="11"/>
        <v>4.2495296918914436</v>
      </c>
      <c r="S99" s="16"/>
      <c r="T99" s="26"/>
      <c r="U99" s="16"/>
      <c r="V99" s="16"/>
      <c r="W99" s="16"/>
      <c r="X99" s="16"/>
      <c r="Y99" s="22"/>
    </row>
    <row r="100" spans="2:25" ht="15" thickBot="1" x14ac:dyDescent="0.3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2:25" ht="15" thickBot="1" x14ac:dyDescent="0.35">
      <c r="B101" s="17" t="s">
        <v>15</v>
      </c>
      <c r="C101" s="16"/>
      <c r="D101" s="18">
        <f>SUMPRODUCT(D10:D99, L10:L99)/L101</f>
        <v>2.8232352745965179</v>
      </c>
      <c r="E101" s="16"/>
      <c r="F101" s="8">
        <f>SUM(F10:F99)</f>
        <v>207469138.16510183</v>
      </c>
      <c r="G101" s="24"/>
      <c r="H101" s="18">
        <f>SUMPRODUCT(H10:H99, L10:L99)/L101</f>
        <v>8.7899999999999992E-2</v>
      </c>
      <c r="I101" s="16"/>
      <c r="J101" s="8">
        <f>SUM(J10:J99)</f>
        <v>6459446.5111727966</v>
      </c>
      <c r="K101" s="16"/>
      <c r="L101" s="19">
        <f>SUM(L10:L99)</f>
        <v>73486308.431999967</v>
      </c>
      <c r="M101" s="16"/>
      <c r="N101" s="19">
        <f>SUM(N10:N99)</f>
        <v>3595051.7675930052</v>
      </c>
      <c r="O101" s="16"/>
      <c r="P101" s="12">
        <f>F101/(L101-N101)</f>
        <v>2.9684562571437954</v>
      </c>
      <c r="Q101" s="16"/>
      <c r="R101" s="12">
        <f>P101+H101</f>
        <v>3.0563562571437952</v>
      </c>
      <c r="S101" s="16"/>
      <c r="T101" s="27"/>
      <c r="U101" s="16"/>
      <c r="V101" s="16"/>
      <c r="W101" s="16"/>
      <c r="X101" s="16"/>
      <c r="Y101" s="16"/>
    </row>
  </sheetData>
  <pageMargins left="0.7" right="0.7" top="0.75" bottom="0.75" header="0.3" footer="0.3"/>
  <pageSetup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5557D5B074E489E7ADF4055449424" ma:contentTypeVersion="15" ma:contentTypeDescription="Create a new document." ma:contentTypeScope="" ma:versionID="b4ad49c73060ee40687415b7022e05ab">
  <xsd:schema xmlns:xsd="http://www.w3.org/2001/XMLSchema" xmlns:xs="http://www.w3.org/2001/XMLSchema" xmlns:p="http://schemas.microsoft.com/office/2006/metadata/properties" xmlns:ns2="4dbfb4d9-3a7e-4c43-b2fe-88971ff2dc3e" xmlns:ns3="8a475427-5aba-4470-a333-f66f284c630f" targetNamespace="http://schemas.microsoft.com/office/2006/metadata/properties" ma:root="true" ma:fieldsID="93e56402ebceb379938d6be2271a1fc0" ns2:_="" ns3:_="">
    <xsd:import namespace="4dbfb4d9-3a7e-4c43-b2fe-88971ff2dc3e"/>
    <xsd:import namespace="8a475427-5aba-4470-a333-f66f284c630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fb4d9-3a7e-4c43-b2fe-88971ff2dc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7ced8cc-7ed4-4b9d-b9b5-d96aab5bb4ea}" ma:internalName="TaxCatchAll" ma:showField="CatchAllData" ma:web="4dbfb4d9-3a7e-4c43-b2fe-88971ff2dc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75427-5aba-4470-a333-f66f284c6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d2bc115-f314-4df2-a102-4eef0e497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bfb4d9-3a7e-4c43-b2fe-88971ff2dc3e" xsi:nil="true"/>
    <lcf76f155ced4ddcb4097134ff3c332f xmlns="8a475427-5aba-4470-a333-f66f284c630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F3CA46-392A-48B5-A149-031A40DC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fb4d9-3a7e-4c43-b2fe-88971ff2dc3e"/>
    <ds:schemaRef ds:uri="8a475427-5aba-4470-a333-f66f284c63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25002E-014E-4CCE-BB4B-575DBE8616B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4dbfb4d9-3a7e-4c43-b2fe-88971ff2dc3e"/>
    <ds:schemaRef ds:uri="8a475427-5aba-4470-a333-f66f284c630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25DB6B-D292-4DE5-85E6-AA9C94B5070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42f063bf-ce3a-473c-8609-3866002c85b0}" enabled="1" method="Standard" siteId="{b914a242-e718-443b-a47c-6b4c649d8c0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CfD_Quarterly_Reconciliation</vt:lpstr>
      <vt:lpstr>CfD_Quarterly_Reconciliation!Print_Area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Garner, Tom</dc:creator>
  <cp:keywords/>
  <dc:description/>
  <cp:lastModifiedBy>Cooper, Rachel</cp:lastModifiedBy>
  <cp:revision/>
  <dcterms:created xsi:type="dcterms:W3CDTF">2021-11-10T12:16:23Z</dcterms:created>
  <dcterms:modified xsi:type="dcterms:W3CDTF">2023-04-26T16:23:27Z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0x010100B4FDFCE93EDB87488BCE7B05EFCFF5CD</vt:lpwstr>
  </property>
  <property fmtid="{D5CDD505-2E9C-101B-9397-08002B2CF9AE}" pid="3" name="MediaServiceImageTags">
    <vt:lpwstr/>
  </property>
</Properties>
</file>